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lantheus-my.sharepoint.com/personal/kinarnem_lantheus_com/Documents/Desktop/"/>
    </mc:Choice>
  </mc:AlternateContent>
  <xr:revisionPtr revIDLastSave="67" documentId="8_{A7592B34-4DE5-469D-98DC-4FCD519E9036}" xr6:coauthVersionLast="47" xr6:coauthVersionMax="47" xr10:uidLastSave="{BF6DCAC7-7842-4AD8-BF94-5E71505139FB}"/>
  <bookViews>
    <workbookView xWindow="8820" yWindow="14290" windowWidth="19420" windowHeight="11500" tabRatio="790" activeTab="1" xr2:uid="{00000000-000D-0000-FFFF-FFFF00000000}"/>
  </bookViews>
  <sheets>
    <sheet name="Important Disclosures" sheetId="10" r:id="rId1"/>
    <sheet name="GAAP Cons Statement of Oper" sheetId="9" r:id="rId2"/>
    <sheet name="GAAP to non-GAAP-quarterly" sheetId="1" r:id="rId3"/>
    <sheet name="Recon of Free Cash Flow"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7" i="7" l="1"/>
  <c r="C13" i="1"/>
  <c r="C15" i="1" s="1"/>
  <c r="D15" i="1" s="1"/>
  <c r="C8" i="1"/>
  <c r="D8" i="1" s="1"/>
  <c r="D20" i="1"/>
  <c r="D18" i="1"/>
  <c r="D16" i="1"/>
  <c r="D12" i="1"/>
  <c r="D11" i="1"/>
  <c r="D10" i="1"/>
  <c r="D7" i="1"/>
  <c r="D6" i="1"/>
  <c r="B13" i="1"/>
  <c r="B8" i="1"/>
  <c r="T13" i="9"/>
  <c r="T8" i="9"/>
  <c r="S7" i="7"/>
  <c r="H20" i="1"/>
  <c r="H18" i="1"/>
  <c r="H16" i="1"/>
  <c r="H12" i="1"/>
  <c r="H11" i="1"/>
  <c r="H10" i="1"/>
  <c r="H7" i="1"/>
  <c r="H6" i="1"/>
  <c r="G13" i="1"/>
  <c r="G8" i="1"/>
  <c r="F13" i="1"/>
  <c r="F8" i="1"/>
  <c r="H8" i="1" s="1"/>
  <c r="S13" i="9"/>
  <c r="S8" i="9"/>
  <c r="S15" i="9" s="1"/>
  <c r="S19" i="9" s="1"/>
  <c r="S21" i="9" s="1"/>
  <c r="L27" i="1"/>
  <c r="L26" i="1"/>
  <c r="K13" i="1"/>
  <c r="K8" i="1"/>
  <c r="L20" i="1"/>
  <c r="L18" i="1"/>
  <c r="L16" i="1"/>
  <c r="L12" i="1"/>
  <c r="L11" i="1"/>
  <c r="L10" i="1"/>
  <c r="L7" i="1"/>
  <c r="L6" i="1"/>
  <c r="C19" i="1" l="1"/>
  <c r="D13" i="1"/>
  <c r="B15" i="1"/>
  <c r="B19" i="1" s="1"/>
  <c r="B21" i="1" s="1"/>
  <c r="B22" i="1" s="1"/>
  <c r="F15" i="1"/>
  <c r="F19" i="1" s="1"/>
  <c r="K15" i="1"/>
  <c r="K19" i="1" s="1"/>
  <c r="K21" i="1" s="1"/>
  <c r="T15" i="9"/>
  <c r="T19" i="9" s="1"/>
  <c r="T21" i="9" s="1"/>
  <c r="G15" i="1"/>
  <c r="G19" i="1" s="1"/>
  <c r="G21" i="1" s="1"/>
  <c r="F21" i="1"/>
  <c r="H13" i="1"/>
  <c r="J13" i="1"/>
  <c r="L13" i="1" s="1"/>
  <c r="J8" i="1"/>
  <c r="D19" i="1" l="1"/>
  <c r="C21" i="1"/>
  <c r="D21" i="1" s="1"/>
  <c r="D22" i="1" s="1"/>
  <c r="H15" i="1"/>
  <c r="H19" i="1"/>
  <c r="F22" i="1"/>
  <c r="H21" i="1"/>
  <c r="H22" i="1" s="1"/>
  <c r="J15" i="1"/>
  <c r="J19" i="1" s="1"/>
  <c r="J21" i="1" s="1"/>
  <c r="J22" i="1" s="1"/>
  <c r="L8" i="1"/>
  <c r="R7" i="7"/>
  <c r="R13" i="9"/>
  <c r="R8" i="9"/>
  <c r="Q7" i="7"/>
  <c r="Q8" i="9"/>
  <c r="Q13" i="9"/>
  <c r="L15" i="1" l="1"/>
  <c r="L19" i="1"/>
  <c r="L21" i="1"/>
  <c r="L22" i="1" s="1"/>
  <c r="R15" i="9"/>
  <c r="R19" i="9" s="1"/>
  <c r="R21" i="9" s="1"/>
  <c r="Q15" i="9"/>
  <c r="Q19" i="9" s="1"/>
  <c r="Q21" i="9" s="1"/>
  <c r="O13" i="1"/>
  <c r="O8" i="1"/>
  <c r="P27" i="1"/>
  <c r="P26" i="1"/>
  <c r="P24" i="1"/>
  <c r="P20" i="1"/>
  <c r="P18" i="1"/>
  <c r="P16" i="1"/>
  <c r="P12" i="1"/>
  <c r="P11" i="1"/>
  <c r="P10" i="1"/>
  <c r="P7" i="1"/>
  <c r="P6" i="1"/>
  <c r="N13" i="1"/>
  <c r="N8" i="1"/>
  <c r="T27" i="1"/>
  <c r="T26" i="1"/>
  <c r="T24" i="1"/>
  <c r="T20" i="1"/>
  <c r="T18" i="1"/>
  <c r="T16" i="1"/>
  <c r="T12" i="1"/>
  <c r="T11" i="1"/>
  <c r="T10" i="1"/>
  <c r="T7" i="1"/>
  <c r="T6" i="1"/>
  <c r="S13" i="1"/>
  <c r="S8" i="1"/>
  <c r="P6" i="7"/>
  <c r="P5" i="7"/>
  <c r="P7" i="7" l="1"/>
  <c r="O15" i="1"/>
  <c r="O19" i="1" s="1"/>
  <c r="O21" i="1" s="1"/>
  <c r="P8" i="1"/>
  <c r="N15" i="1"/>
  <c r="N19" i="1" s="1"/>
  <c r="N21" i="1" s="1"/>
  <c r="N22" i="1" s="1"/>
  <c r="P13" i="1"/>
  <c r="S15" i="1"/>
  <c r="S19" i="1" s="1"/>
  <c r="S21" i="1" s="1"/>
  <c r="R13" i="1"/>
  <c r="T13" i="1" s="1"/>
  <c r="R8" i="1"/>
  <c r="P19" i="1" l="1"/>
  <c r="P15" i="1"/>
  <c r="P21" i="1"/>
  <c r="P22" i="1" s="1"/>
  <c r="R15" i="1"/>
  <c r="T15" i="1" s="1"/>
  <c r="T8" i="1"/>
  <c r="R19" i="1"/>
  <c r="T19" i="1" s="1"/>
  <c r="R21" i="1" l="1"/>
  <c r="T21" i="1" l="1"/>
  <c r="T22" i="1" s="1"/>
  <c r="R22" i="1"/>
  <c r="O7" i="7"/>
  <c r="P13" i="9"/>
  <c r="P8" i="9"/>
  <c r="O13" i="9"/>
  <c r="O8" i="9"/>
  <c r="N7" i="7"/>
  <c r="X18" i="1"/>
  <c r="X27" i="1"/>
  <c r="X26" i="1"/>
  <c r="X24" i="1"/>
  <c r="X20" i="1"/>
  <c r="X16" i="1"/>
  <c r="X12" i="1"/>
  <c r="X11" i="1"/>
  <c r="X10" i="1"/>
  <c r="X7" i="1"/>
  <c r="X6" i="1"/>
  <c r="W13" i="1"/>
  <c r="W8" i="1"/>
  <c r="V13" i="1"/>
  <c r="V8" i="1"/>
  <c r="N13" i="9"/>
  <c r="N8" i="9"/>
  <c r="N15" i="9" s="1"/>
  <c r="N19" i="9" s="1"/>
  <c r="N21" i="9" s="1"/>
  <c r="M7" i="7"/>
  <c r="M13" i="9"/>
  <c r="M8" i="9"/>
  <c r="AB27" i="1"/>
  <c r="AB26" i="1"/>
  <c r="AB24" i="1"/>
  <c r="AB20" i="1"/>
  <c r="AB18" i="1"/>
  <c r="AB16" i="1"/>
  <c r="AB12" i="1"/>
  <c r="AB11" i="1"/>
  <c r="AB10" i="1"/>
  <c r="AB7" i="1"/>
  <c r="AB6" i="1"/>
  <c r="AA13" i="1"/>
  <c r="Z13" i="1"/>
  <c r="AA8" i="1"/>
  <c r="Z8" i="1"/>
  <c r="L7" i="7"/>
  <c r="P15" i="9" l="1"/>
  <c r="P19" i="9" s="1"/>
  <c r="P21" i="9" s="1"/>
  <c r="AB8" i="1"/>
  <c r="O15" i="9"/>
  <c r="O19" i="9" s="1"/>
  <c r="O21" i="9" s="1"/>
  <c r="Z15" i="1"/>
  <c r="Z19" i="1" s="1"/>
  <c r="W15" i="1"/>
  <c r="W19" i="1" s="1"/>
  <c r="W21" i="1" s="1"/>
  <c r="X13" i="1"/>
  <c r="X8" i="1"/>
  <c r="V15" i="1"/>
  <c r="AB13" i="1"/>
  <c r="M15" i="9"/>
  <c r="M19" i="9" s="1"/>
  <c r="M21" i="9" s="1"/>
  <c r="AA15" i="1"/>
  <c r="AF27" i="1"/>
  <c r="AF26" i="1"/>
  <c r="AF24" i="1"/>
  <c r="AF20" i="1"/>
  <c r="AF18" i="1"/>
  <c r="AF16" i="1"/>
  <c r="AE13" i="1"/>
  <c r="AD13" i="1"/>
  <c r="AF12" i="1"/>
  <c r="AF11" i="1"/>
  <c r="AF10" i="1"/>
  <c r="AE8" i="1"/>
  <c r="AD8" i="1"/>
  <c r="AF7" i="1"/>
  <c r="AF6" i="1"/>
  <c r="L13" i="9"/>
  <c r="L8" i="9"/>
  <c r="L15" i="9" s="1"/>
  <c r="L19" i="9" s="1"/>
  <c r="L21" i="9" s="1"/>
  <c r="AD15" i="1" l="1"/>
  <c r="AD19" i="1" s="1"/>
  <c r="X15" i="1"/>
  <c r="V19" i="1"/>
  <c r="AE15" i="1"/>
  <c r="AE19" i="1" s="1"/>
  <c r="AE21" i="1" s="1"/>
  <c r="AA19" i="1"/>
  <c r="AB15" i="1"/>
  <c r="Z21" i="1"/>
  <c r="AF8" i="1"/>
  <c r="AF13" i="1"/>
  <c r="X19" i="1" l="1"/>
  <c r="V21" i="1"/>
  <c r="AF15" i="1"/>
  <c r="AA21" i="1"/>
  <c r="AB21" i="1" s="1"/>
  <c r="AB22" i="1" s="1"/>
  <c r="AB19" i="1"/>
  <c r="Z22" i="1"/>
  <c r="AF19" i="1"/>
  <c r="AD21" i="1"/>
  <c r="V22" i="1" l="1"/>
  <c r="X21" i="1"/>
  <c r="X22" i="1" s="1"/>
  <c r="AD22" i="1"/>
  <c r="AF21" i="1"/>
  <c r="AF22" i="1" s="1"/>
  <c r="J7" i="7" l="1"/>
  <c r="K6" i="7"/>
  <c r="K5" i="7"/>
  <c r="K13" i="9"/>
  <c r="K8" i="9"/>
  <c r="K15" i="9" s="1"/>
  <c r="J13" i="9"/>
  <c r="J8" i="9"/>
  <c r="J15" i="9" l="1"/>
  <c r="K7" i="7"/>
  <c r="K19" i="9"/>
  <c r="K21" i="9" s="1"/>
  <c r="J19" i="9"/>
  <c r="J21" i="9" s="1"/>
  <c r="AJ27" i="1"/>
  <c r="AJ26" i="1"/>
  <c r="AJ24" i="1"/>
  <c r="AJ20" i="1"/>
  <c r="AJ18" i="1"/>
  <c r="AJ16" i="1"/>
  <c r="AJ12" i="1"/>
  <c r="AJ11" i="1"/>
  <c r="AJ10" i="1"/>
  <c r="AJ7" i="1"/>
  <c r="AJ6" i="1"/>
  <c r="AI13" i="1"/>
  <c r="AH13" i="1"/>
  <c r="AI8" i="1"/>
  <c r="AH8" i="1"/>
  <c r="AH15" i="1" l="1"/>
  <c r="AH19" i="1" s="1"/>
  <c r="AJ8" i="1"/>
  <c r="AI15" i="1"/>
  <c r="AI19" i="1" s="1"/>
  <c r="AI21" i="1" s="1"/>
  <c r="AJ13" i="1"/>
  <c r="I7" i="7"/>
  <c r="AN27" i="1"/>
  <c r="AN26" i="1"/>
  <c r="AN24" i="1"/>
  <c r="AN20" i="1"/>
  <c r="AN18" i="1"/>
  <c r="AN16" i="1"/>
  <c r="AN12" i="1"/>
  <c r="AN11" i="1"/>
  <c r="AN10" i="1"/>
  <c r="AN7" i="1"/>
  <c r="AN6" i="1"/>
  <c r="AM13" i="1"/>
  <c r="AM8" i="1"/>
  <c r="AL13" i="1"/>
  <c r="AL8" i="1"/>
  <c r="I13" i="9"/>
  <c r="I8" i="9"/>
  <c r="I15" i="9" l="1"/>
  <c r="I19" i="9" s="1"/>
  <c r="I21" i="9" s="1"/>
  <c r="AM15" i="1"/>
  <c r="AM19" i="1" s="1"/>
  <c r="AM21" i="1" s="1"/>
  <c r="AN8" i="1"/>
  <c r="AN13" i="1"/>
  <c r="AL15" i="1"/>
  <c r="AJ15" i="1"/>
  <c r="AH21" i="1"/>
  <c r="AJ19" i="1"/>
  <c r="AL19" i="1" l="1"/>
  <c r="AN15" i="1"/>
  <c r="AH22" i="1"/>
  <c r="AJ21" i="1"/>
  <c r="AJ22" i="1" s="1"/>
  <c r="AR27" i="1"/>
  <c r="AR26" i="1"/>
  <c r="AR24" i="1"/>
  <c r="AR20" i="1"/>
  <c r="AR18" i="1"/>
  <c r="AR16" i="1"/>
  <c r="AQ13" i="1"/>
  <c r="AP13" i="1"/>
  <c r="AR12" i="1"/>
  <c r="AR11" i="1"/>
  <c r="AR10" i="1"/>
  <c r="AQ8" i="1"/>
  <c r="AP8" i="1"/>
  <c r="AR7" i="1"/>
  <c r="AR6" i="1"/>
  <c r="H7" i="7"/>
  <c r="AN19" i="1" l="1"/>
  <c r="AL21" i="1"/>
  <c r="AQ15" i="1"/>
  <c r="AQ19" i="1" s="1"/>
  <c r="AQ21" i="1" s="1"/>
  <c r="AR8" i="1"/>
  <c r="AR13" i="1"/>
  <c r="AP15" i="1"/>
  <c r="AL22" i="1" l="1"/>
  <c r="AN21" i="1"/>
  <c r="AN22" i="1" s="1"/>
  <c r="AR15" i="1"/>
  <c r="AP19" i="1"/>
  <c r="AR19" i="1" l="1"/>
  <c r="AP21" i="1"/>
  <c r="AP22" i="1" l="1"/>
  <c r="AR21" i="1"/>
  <c r="AR22" i="1" s="1"/>
  <c r="H13" i="9" l="1"/>
  <c r="H8" i="9"/>
  <c r="H15" i="9" l="1"/>
  <c r="H19" i="9" s="1"/>
  <c r="H21" i="9" s="1"/>
  <c r="G7" i="7" l="1"/>
  <c r="AV27" i="1" l="1"/>
  <c r="AV26" i="1"/>
  <c r="AV24" i="1"/>
  <c r="AV20" i="1"/>
  <c r="AV18" i="1"/>
  <c r="AV17" i="1"/>
  <c r="AV16" i="1"/>
  <c r="AU13" i="1"/>
  <c r="AT13" i="1"/>
  <c r="AV12" i="1"/>
  <c r="AV11" i="1"/>
  <c r="AV10" i="1"/>
  <c r="AU8" i="1"/>
  <c r="AT8" i="1"/>
  <c r="AV7" i="1"/>
  <c r="AV6" i="1"/>
  <c r="G13" i="9"/>
  <c r="G8" i="9"/>
  <c r="AU15" i="1" l="1"/>
  <c r="AU19" i="1" s="1"/>
  <c r="AU21" i="1" s="1"/>
  <c r="G15" i="9"/>
  <c r="AV13" i="1"/>
  <c r="AT15" i="1"/>
  <c r="AT19" i="1" s="1"/>
  <c r="AV8" i="1"/>
  <c r="G19" i="9"/>
  <c r="G21" i="9" s="1"/>
  <c r="AV15" i="1" l="1"/>
  <c r="AV19" i="1"/>
  <c r="AT21" i="1"/>
  <c r="AV21" i="1" l="1"/>
  <c r="AV22" i="1" s="1"/>
  <c r="AT22" i="1"/>
  <c r="F6" i="7" l="1"/>
  <c r="F5" i="7"/>
  <c r="F7" i="7" s="1"/>
  <c r="E7" i="7"/>
  <c r="AZ24" i="1"/>
  <c r="AZ27" i="1"/>
  <c r="AZ26" i="1"/>
  <c r="AZ20" i="1"/>
  <c r="AZ18" i="1"/>
  <c r="AZ16" i="1"/>
  <c r="AZ12" i="1"/>
  <c r="AZ11" i="1"/>
  <c r="AZ10" i="1"/>
  <c r="AZ7" i="1"/>
  <c r="AZ6" i="1"/>
  <c r="AY13" i="1"/>
  <c r="AY8" i="1"/>
  <c r="AX13" i="1"/>
  <c r="AX8" i="1"/>
  <c r="F13" i="9"/>
  <c r="F8" i="9"/>
  <c r="F15" i="9" s="1"/>
  <c r="E13" i="9"/>
  <c r="E8" i="9"/>
  <c r="E15" i="9" s="1"/>
  <c r="E19" i="9" s="1"/>
  <c r="E21" i="9" s="1"/>
  <c r="AX15" i="1" l="1"/>
  <c r="F19" i="9"/>
  <c r="F21" i="9" s="1"/>
  <c r="AY15" i="1"/>
  <c r="AY19" i="1" s="1"/>
  <c r="AY21" i="1" s="1"/>
  <c r="AZ13" i="1"/>
  <c r="AZ8" i="1"/>
  <c r="AX19" i="1" l="1"/>
  <c r="AZ15" i="1"/>
  <c r="AX21" i="1" l="1"/>
  <c r="AZ19" i="1"/>
  <c r="D7" i="7"/>
  <c r="AX22" i="1" l="1"/>
  <c r="AZ21" i="1"/>
  <c r="AZ22" i="1" s="1"/>
  <c r="BB13" i="1"/>
  <c r="BD27" i="1"/>
  <c r="BD26" i="1"/>
  <c r="BD24" i="1"/>
  <c r="BD20" i="1"/>
  <c r="BD18" i="1"/>
  <c r="BD16" i="1"/>
  <c r="BC13" i="1"/>
  <c r="BD12" i="1"/>
  <c r="BD11" i="1"/>
  <c r="BD10" i="1"/>
  <c r="BC8" i="1"/>
  <c r="BB8" i="1"/>
  <c r="BD7" i="1"/>
  <c r="BD6" i="1"/>
  <c r="D13" i="9"/>
  <c r="D8" i="9"/>
  <c r="D15" i="9" s="1"/>
  <c r="D19" i="9" l="1"/>
  <c r="D21" i="9" s="1"/>
  <c r="BB15" i="1"/>
  <c r="BB19" i="1" s="1"/>
  <c r="BD8" i="1"/>
  <c r="BC15" i="1"/>
  <c r="BC19" i="1" s="1"/>
  <c r="BC21" i="1" s="1"/>
  <c r="BD13" i="1"/>
  <c r="BD15" i="1" l="1"/>
  <c r="BD19" i="1"/>
  <c r="BB21" i="1"/>
  <c r="BB22" i="1" l="1"/>
  <c r="BD21" i="1"/>
  <c r="BD22" i="1" s="1"/>
  <c r="B13" i="9" l="1"/>
  <c r="B8" i="9"/>
  <c r="B15" i="9" l="1"/>
  <c r="B19" i="9" s="1"/>
  <c r="B21" i="9" s="1"/>
  <c r="C13" i="9"/>
  <c r="C8" i="9"/>
  <c r="C15" i="9" l="1"/>
  <c r="C19" i="9" s="1"/>
  <c r="C21" i="9" s="1"/>
  <c r="BL27" i="1" l="1"/>
  <c r="BL26" i="1"/>
  <c r="BH27" i="1"/>
  <c r="BH26" i="1"/>
  <c r="C7" i="7" l="1"/>
  <c r="BH24" i="1"/>
  <c r="BH20" i="1"/>
  <c r="BH18" i="1"/>
  <c r="BH16" i="1"/>
  <c r="BH12" i="1"/>
  <c r="BH11" i="1"/>
  <c r="BH10" i="1"/>
  <c r="BH7" i="1"/>
  <c r="BH6" i="1"/>
  <c r="BG13" i="1"/>
  <c r="BF13" i="1"/>
  <c r="BG8" i="1"/>
  <c r="BF8" i="1"/>
  <c r="BG15" i="1" l="1"/>
  <c r="BG19" i="1" s="1"/>
  <c r="BH8" i="1"/>
  <c r="BF15" i="1"/>
  <c r="BH13" i="1"/>
  <c r="BH15" i="1" l="1"/>
  <c r="BF19" i="1"/>
  <c r="BF21" i="1" s="1"/>
  <c r="BF22" i="1" s="1"/>
  <c r="BG21" i="1"/>
  <c r="B7" i="7"/>
  <c r="BH19" i="1" l="1"/>
  <c r="BH21" i="1"/>
  <c r="BH22" i="1" s="1"/>
  <c r="BL24" i="1" l="1"/>
  <c r="BL20" i="1"/>
  <c r="BL18" i="1"/>
  <c r="BL16" i="1"/>
  <c r="BL12" i="1"/>
  <c r="BL11" i="1"/>
  <c r="BL10" i="1"/>
  <c r="BL7" i="1"/>
  <c r="BK8" i="1"/>
  <c r="BK13" i="1"/>
  <c r="BJ13" i="1"/>
  <c r="BJ8" i="1"/>
  <c r="BL6" i="1"/>
  <c r="BK15" i="1" l="1"/>
  <c r="BJ15" i="1"/>
  <c r="BJ19" i="1" s="1"/>
  <c r="BL8" i="1"/>
  <c r="BL13" i="1"/>
  <c r="BK19" i="1" l="1"/>
  <c r="BK21" i="1" s="1"/>
  <c r="BL15" i="1"/>
  <c r="BJ21" i="1" l="1"/>
  <c r="BL19" i="1"/>
  <c r="BJ22" i="1" l="1"/>
  <c r="BL21" i="1"/>
  <c r="BL22" i="1" s="1"/>
</calcChain>
</file>

<file path=xl/sharedStrings.xml><?xml version="1.0" encoding="utf-8"?>
<sst xmlns="http://schemas.openxmlformats.org/spreadsheetml/2006/main" count="158" uniqueCount="75">
  <si>
    <t>Revenues</t>
  </si>
  <si>
    <t xml:space="preserve">  Gross Profit</t>
  </si>
  <si>
    <t>Operating Expenses</t>
  </si>
  <si>
    <t xml:space="preserve">      Operating Income</t>
  </si>
  <si>
    <t>Interest Expense</t>
  </si>
  <si>
    <t xml:space="preserve">    Net Income</t>
  </si>
  <si>
    <t>NI per common share-diluted</t>
  </si>
  <si>
    <t>GAAP</t>
  </si>
  <si>
    <t>non-GAAP</t>
  </si>
  <si>
    <t>Q1 2020</t>
  </si>
  <si>
    <t>Adjustments</t>
  </si>
  <si>
    <t>COGS (a)</t>
  </si>
  <si>
    <t xml:space="preserve">  Sales and marketing (b)</t>
  </si>
  <si>
    <t xml:space="preserve">  General and administrative (c)</t>
  </si>
  <si>
    <t xml:space="preserve">    Total Operating Expenses</t>
  </si>
  <si>
    <t xml:space="preserve">    Income before Income Taxes</t>
  </si>
  <si>
    <t>Q1</t>
  </si>
  <si>
    <t>Q2</t>
  </si>
  <si>
    <t>Q3</t>
  </si>
  <si>
    <t>Q4</t>
  </si>
  <si>
    <t>Capital expenditures</t>
  </si>
  <si>
    <t>Net cash provided by operating activities</t>
  </si>
  <si>
    <t xml:space="preserve">   Free cash flow</t>
  </si>
  <si>
    <t>Q2 2020</t>
  </si>
  <si>
    <t>Depreciation expense</t>
  </si>
  <si>
    <t>Amortization</t>
  </si>
  <si>
    <t>Reconciliation of GAAP to Non-GAAP Financial Measures</t>
  </si>
  <si>
    <t>Lantheus Holdings, Inc.</t>
  </si>
  <si>
    <t>Cost of good sold</t>
  </si>
  <si>
    <t xml:space="preserve">  Sales and marketing</t>
  </si>
  <si>
    <t xml:space="preserve">  General and administrative</t>
  </si>
  <si>
    <t xml:space="preserve">  Research and development</t>
  </si>
  <si>
    <t xml:space="preserve">    Total operating expenses</t>
  </si>
  <si>
    <t xml:space="preserve">      Operating (loss) income</t>
  </si>
  <si>
    <t>Interest expense</t>
  </si>
  <si>
    <t>Other income</t>
  </si>
  <si>
    <t xml:space="preserve">  (Loss) income before income taxes</t>
  </si>
  <si>
    <t>Income taxes expense</t>
  </si>
  <si>
    <t xml:space="preserve">  Net(loss) income</t>
  </si>
  <si>
    <t>Net (loss) income per common share:</t>
  </si>
  <si>
    <t xml:space="preserve">  Basic</t>
  </si>
  <si>
    <t xml:space="preserve">  Diluted</t>
  </si>
  <si>
    <t>Weighted-average common shares outstanding:</t>
  </si>
  <si>
    <t>Consolidated Statement of Operations</t>
  </si>
  <si>
    <t>(in thousands, excpet per share data - unaudited)</t>
  </si>
  <si>
    <t>(in thousands - unaudited)</t>
  </si>
  <si>
    <t>Reconciliation of Free Cash Flow</t>
  </si>
  <si>
    <t>Q3 2020</t>
  </si>
  <si>
    <t>Q4 2020</t>
  </si>
  <si>
    <t>Other Expense (Income) (e)</t>
  </si>
  <si>
    <t>Income tax (benefit) expense (f)</t>
  </si>
  <si>
    <r>
      <t>Wtd Avg Common - diluted</t>
    </r>
    <r>
      <rPr>
        <sz val="11"/>
        <color theme="1"/>
        <rFont val="Calibri"/>
        <family val="2"/>
        <scheme val="minor"/>
      </rPr>
      <t xml:space="preserve"> (g)</t>
    </r>
  </si>
  <si>
    <t xml:space="preserve">  Research and development (d)</t>
  </si>
  <si>
    <t>(e) Includes arbitration award (2019 only) and amortization of fair value adjustments (2020 only)</t>
  </si>
  <si>
    <t>(g) Diluted shares may differ from non-GAAP measures as compared to GAAP due to a GAAP net loss position</t>
  </si>
  <si>
    <t xml:space="preserve">  Gain on sale of assets</t>
  </si>
  <si>
    <t>Q1 2021</t>
  </si>
  <si>
    <t>Loss/(Gain) on extinguishment of debt</t>
  </si>
  <si>
    <t>Q2 2021</t>
  </si>
  <si>
    <t>Q3 2021</t>
  </si>
  <si>
    <t>Q4 2021</t>
  </si>
  <si>
    <t>(b) Generally includes stock and incentive plan compensation, integration costs and other non-recurring charges</t>
  </si>
  <si>
    <t>(d) Includes stock and incentive plan compensation, impairment of long-lived assets and other non-recurring charges</t>
  </si>
  <si>
    <t>(f) The income tax effect of the adjustments between GAAP net loss and non-GAAP adjusted net income takes into account the tax treatment and related tax rate that apply to each adjustment in the applicable tax jurisdiction</t>
  </si>
  <si>
    <t>Q1 2022</t>
  </si>
  <si>
    <t>(a) Generally includes stock and incentive plan compensation, amortization of acquired intangible assets, integration costs, impairment of long-lived assets, ARO acceleration and other related costs and other non-recurring charges</t>
  </si>
  <si>
    <t>(c) Generally includes stock and incentive plan compensation, amortization of acquired intangible assets, integration costs, impairment of long-lived assets, ARO acceleration and other related costs and other non-recurring charges</t>
  </si>
  <si>
    <t>Q2 2022</t>
  </si>
  <si>
    <t>The following unaudited financial information of Lantheus Holdings, Inc. (the “Company”) is being made available in Excel format as a courtesy to investors. All such financial information has previously been provided by the Company either pursuant to the Company’s Annual Reports on Form 10-K, Quarterly Reports on Form 10-Q or Current Reports on Form 8-K available through the website maintained by the Securities and Exchange Commission (“SEC”) at https://www.sec.gov or as Supplemental Financial Information available on the Investor Relations section of the Company’s website. Copies of the documents filed with the SEC by the Company are also available free of charge on our website at https://www.lantheus.com/ or by contacting Lantheus Holdings’ Investor Relations Department by email at ir@lantheus.com or by phone at (978) 671-8001.  The unaudited financial information for the second quarter of 2020 includes information for Progenics Pharmaceuticals, Inc. from the date of its acquisition, June 19, 2020 to the end of the second quarter.  Unaudited financial information presented in this Excel format does not include the notes to the financial statements that were included in the documents filed with the SEC or made available on the Investor Relations section of the Company’s website. Investors are encouraged to read all such documents for more information about the Company.</t>
  </si>
  <si>
    <t>Q3 2022</t>
  </si>
  <si>
    <t>Q4 2022</t>
  </si>
  <si>
    <t>Q1 2023</t>
  </si>
  <si>
    <t>Q2 2023</t>
  </si>
  <si>
    <t>Q3 2023</t>
  </si>
  <si>
    <t>Q4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</si>
</sst>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0.0%"/>
    <numFmt numFmtId="165" formatCode="0_);\(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70C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0" fontId="2" fillId="0" borderId="0" xfId="0" applyFont="1"/>
    <xf numFmtId="0" fontId="2" fillId="0" borderId="0" xfId="0" applyFont="1" applyAlignment="1">
      <alignment horizontal="center"/>
    </xf>
    <xf numFmtId="8" fontId="4" fillId="0" borderId="0" xfId="0" applyNumberFormat="1" applyFont="1"/>
    <xf numFmtId="8" fontId="3" fillId="0" borderId="0" xfId="0" applyNumberFormat="1" applyFont="1"/>
    <xf numFmtId="0" fontId="0" fillId="2" borderId="0" xfId="0" applyFill="1"/>
    <xf numFmtId="37" fontId="4" fillId="0" borderId="0" xfId="0" applyNumberFormat="1" applyFont="1"/>
    <xf numFmtId="37" fontId="3" fillId="0" borderId="0" xfId="0" applyNumberFormat="1" applyFont="1"/>
    <xf numFmtId="8" fontId="3" fillId="0" borderId="0" xfId="1" applyNumberFormat="1" applyFont="1"/>
    <xf numFmtId="0" fontId="2" fillId="3" borderId="0" xfId="0" applyFont="1" applyFill="1" applyAlignment="1">
      <alignment horizontal="center"/>
    </xf>
    <xf numFmtId="164" fontId="0" fillId="0" borderId="0" xfId="2" applyNumberFormat="1" applyFont="1"/>
    <xf numFmtId="38" fontId="4" fillId="0" borderId="0" xfId="0" applyNumberFormat="1" applyFont="1" applyAlignment="1">
      <alignment horizontal="center"/>
    </xf>
    <xf numFmtId="37" fontId="3" fillId="3" borderId="0" xfId="0" applyNumberFormat="1" applyFont="1" applyFill="1" applyAlignment="1">
      <alignment horizontal="center"/>
    </xf>
    <xf numFmtId="38" fontId="3" fillId="3" borderId="0" xfId="0" applyNumberFormat="1" applyFont="1" applyFill="1" applyAlignment="1">
      <alignment horizontal="center"/>
    </xf>
    <xf numFmtId="37" fontId="0" fillId="0" borderId="0" xfId="0" applyNumberFormat="1" applyAlignment="1">
      <alignment horizontal="center"/>
    </xf>
    <xf numFmtId="38" fontId="0" fillId="0" borderId="0" xfId="0" applyNumberFormat="1"/>
    <xf numFmtId="37" fontId="0" fillId="0" borderId="0" xfId="0" applyNumberFormat="1"/>
    <xf numFmtId="7" fontId="4" fillId="0" borderId="0" xfId="0" applyNumberFormat="1" applyFont="1"/>
    <xf numFmtId="0" fontId="0" fillId="4" borderId="0" xfId="0" applyFill="1"/>
    <xf numFmtId="165" fontId="4" fillId="0" borderId="0" xfId="0" applyNumberFormat="1" applyFont="1"/>
    <xf numFmtId="0" fontId="3" fillId="4" borderId="0" xfId="0" applyFont="1" applyFill="1" applyAlignment="1">
      <alignment wrapText="1"/>
    </xf>
    <xf numFmtId="7" fontId="3" fillId="0" borderId="0" xfId="0" applyNumberFormat="1" applyFont="1"/>
    <xf numFmtId="0" fontId="2" fillId="0" borderId="0" xfId="0" applyFont="1" applyAlignment="1">
      <alignment horizontal="center"/>
    </xf>
    <xf numFmtId="0" fontId="2" fillId="2" borderId="0" xfId="0" applyFont="1" applyFill="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
  <sheetViews>
    <sheetView zoomScale="75" zoomScaleNormal="75" workbookViewId="0">
      <selection activeCell="A2" sqref="A2"/>
    </sheetView>
  </sheetViews>
  <sheetFormatPr defaultRowHeight="15" x14ac:dyDescent="0.25"/>
  <cols>
    <col min="1" max="1" width="145.140625" customWidth="1"/>
  </cols>
  <sheetData>
    <row r="2" spans="1:1" ht="135" x14ac:dyDescent="0.25">
      <c r="A2" s="20" t="s">
        <v>68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7"/>
  <sheetViews>
    <sheetView tabSelected="1" zoomScale="90" zoomScaleNormal="90" workbookViewId="0">
      <selection activeCell="D11" sqref="D11"/>
    </sheetView>
  </sheetViews>
  <sheetFormatPr defaultRowHeight="15" x14ac:dyDescent="0.25"/>
  <cols>
    <col min="1" max="1" width="42.42578125" customWidth="1"/>
    <col min="15" max="15" width="9.42578125" customWidth="1"/>
    <col min="17" max="20" width="10.7109375" bestFit="1" customWidth="1"/>
  </cols>
  <sheetData>
    <row r="1" spans="1:20" x14ac:dyDescent="0.25">
      <c r="A1" s="1" t="s">
        <v>27</v>
      </c>
    </row>
    <row r="2" spans="1:20" x14ac:dyDescent="0.25">
      <c r="A2" t="s">
        <v>43</v>
      </c>
    </row>
    <row r="3" spans="1:20" x14ac:dyDescent="0.25">
      <c r="A3" t="s">
        <v>44</v>
      </c>
    </row>
    <row r="4" spans="1:20" x14ac:dyDescent="0.25">
      <c r="B4" s="22">
        <v>2020</v>
      </c>
      <c r="C4" s="22"/>
      <c r="D4" s="22"/>
      <c r="E4" s="22"/>
      <c r="F4" s="22"/>
      <c r="G4" s="23">
        <v>2021</v>
      </c>
      <c r="H4" s="23"/>
      <c r="I4" s="23"/>
      <c r="J4" s="23"/>
      <c r="K4" s="23"/>
      <c r="L4" s="22">
        <v>2022</v>
      </c>
      <c r="M4" s="22"/>
      <c r="N4" s="22"/>
      <c r="O4" s="22"/>
      <c r="P4" s="22"/>
      <c r="Q4" s="23">
        <v>2023</v>
      </c>
      <c r="R4" s="23"/>
      <c r="S4" s="23"/>
      <c r="T4" s="23"/>
    </row>
    <row r="5" spans="1:20" x14ac:dyDescent="0.25">
      <c r="B5" s="2" t="s">
        <v>16</v>
      </c>
      <c r="C5" s="2" t="s">
        <v>17</v>
      </c>
      <c r="D5" s="2" t="s">
        <v>18</v>
      </c>
      <c r="E5" s="2" t="s">
        <v>19</v>
      </c>
      <c r="F5" s="9">
        <v>2020</v>
      </c>
      <c r="G5" s="2" t="s">
        <v>16</v>
      </c>
      <c r="H5" s="2" t="s">
        <v>17</v>
      </c>
      <c r="I5" s="2" t="s">
        <v>18</v>
      </c>
      <c r="J5" s="2" t="s">
        <v>19</v>
      </c>
      <c r="K5" s="9">
        <v>2021</v>
      </c>
      <c r="L5" s="2" t="s">
        <v>16</v>
      </c>
      <c r="M5" s="2" t="s">
        <v>17</v>
      </c>
      <c r="N5" s="2" t="s">
        <v>18</v>
      </c>
      <c r="O5" s="2" t="s">
        <v>19</v>
      </c>
      <c r="P5" s="9">
        <v>2022</v>
      </c>
      <c r="Q5" s="2" t="s">
        <v>16</v>
      </c>
      <c r="R5" s="2" t="s">
        <v>17</v>
      </c>
      <c r="S5" s="2" t="s">
        <v>18</v>
      </c>
      <c r="T5" s="2" t="s">
        <v>19</v>
      </c>
    </row>
    <row r="6" spans="1:20" x14ac:dyDescent="0.25">
      <c r="A6" t="s">
        <v>0</v>
      </c>
      <c r="B6" s="6">
        <v>90704</v>
      </c>
      <c r="C6" s="6">
        <v>66010</v>
      </c>
      <c r="D6" s="6">
        <v>88544</v>
      </c>
      <c r="E6" s="6">
        <v>94152</v>
      </c>
      <c r="F6" s="6">
        <v>339410</v>
      </c>
      <c r="G6" s="6">
        <v>92509</v>
      </c>
      <c r="H6" s="6">
        <v>101064</v>
      </c>
      <c r="I6" s="6">
        <v>102073</v>
      </c>
      <c r="J6" s="6">
        <v>129562</v>
      </c>
      <c r="K6" s="6">
        <v>425208</v>
      </c>
      <c r="L6" s="6">
        <v>208880</v>
      </c>
      <c r="M6" s="6">
        <v>223723</v>
      </c>
      <c r="N6" s="6">
        <v>239292</v>
      </c>
      <c r="O6" s="6">
        <v>263166</v>
      </c>
      <c r="P6" s="6">
        <v>935061</v>
      </c>
      <c r="Q6" s="6">
        <v>300784</v>
      </c>
      <c r="R6" s="6">
        <v>321700</v>
      </c>
      <c r="S6" s="6">
        <v>319946</v>
      </c>
      <c r="T6" s="6">
        <v>353999</v>
      </c>
    </row>
    <row r="7" spans="1:20" x14ac:dyDescent="0.25">
      <c r="A7" t="s">
        <v>28</v>
      </c>
      <c r="B7" s="6">
        <v>52702</v>
      </c>
      <c r="C7" s="6">
        <v>40162</v>
      </c>
      <c r="D7" s="6">
        <v>52284</v>
      </c>
      <c r="E7" s="6">
        <v>55501</v>
      </c>
      <c r="F7" s="6">
        <v>200649</v>
      </c>
      <c r="G7" s="6">
        <v>51479</v>
      </c>
      <c r="H7" s="6">
        <v>54976</v>
      </c>
      <c r="I7" s="6">
        <v>59404</v>
      </c>
      <c r="J7" s="6">
        <v>71654</v>
      </c>
      <c r="K7" s="6">
        <v>237513</v>
      </c>
      <c r="L7" s="6">
        <v>79810</v>
      </c>
      <c r="M7" s="6">
        <v>85694</v>
      </c>
      <c r="N7" s="6">
        <v>91859</v>
      </c>
      <c r="O7" s="6">
        <v>95995</v>
      </c>
      <c r="P7" s="6">
        <v>353358</v>
      </c>
      <c r="Q7" s="6">
        <v>223708</v>
      </c>
      <c r="R7" s="6">
        <v>119053</v>
      </c>
      <c r="S7" s="6">
        <v>119995</v>
      </c>
      <c r="T7" s="6">
        <v>124130</v>
      </c>
    </row>
    <row r="8" spans="1:20" x14ac:dyDescent="0.25">
      <c r="A8" t="s">
        <v>1</v>
      </c>
      <c r="B8" s="7">
        <f t="shared" ref="B8" si="0">+B6-B7</f>
        <v>38002</v>
      </c>
      <c r="C8" s="7">
        <f>+C6-C7</f>
        <v>25848</v>
      </c>
      <c r="D8" s="7">
        <f>+D6-D7</f>
        <v>36260</v>
      </c>
      <c r="E8" s="7">
        <f>+E6-E7</f>
        <v>38651</v>
      </c>
      <c r="F8" s="7">
        <f t="shared" ref="F8" si="1">+F6-F7</f>
        <v>138761</v>
      </c>
      <c r="G8" s="7">
        <f>+G6-G7</f>
        <v>41030</v>
      </c>
      <c r="H8" s="7">
        <f>+H6-H7</f>
        <v>46088</v>
      </c>
      <c r="I8" s="7">
        <f>+I6-I7</f>
        <v>42669</v>
      </c>
      <c r="J8" s="7">
        <f>+J6-J7</f>
        <v>57908</v>
      </c>
      <c r="K8" s="7">
        <f t="shared" ref="K8:T8" si="2">+K6-K7</f>
        <v>187695</v>
      </c>
      <c r="L8" s="7">
        <f t="shared" si="2"/>
        <v>129070</v>
      </c>
      <c r="M8" s="7">
        <f t="shared" si="2"/>
        <v>138029</v>
      </c>
      <c r="N8" s="7">
        <f t="shared" si="2"/>
        <v>147433</v>
      </c>
      <c r="O8" s="7">
        <f t="shared" si="2"/>
        <v>167171</v>
      </c>
      <c r="P8" s="7">
        <f t="shared" si="2"/>
        <v>581703</v>
      </c>
      <c r="Q8" s="7">
        <f t="shared" si="2"/>
        <v>77076</v>
      </c>
      <c r="R8" s="7">
        <f t="shared" si="2"/>
        <v>202647</v>
      </c>
      <c r="S8" s="7">
        <f t="shared" si="2"/>
        <v>199951</v>
      </c>
      <c r="T8" s="7">
        <f t="shared" si="2"/>
        <v>229869</v>
      </c>
    </row>
    <row r="9" spans="1:20" x14ac:dyDescent="0.25">
      <c r="A9" t="s">
        <v>2</v>
      </c>
      <c r="B9" s="6"/>
      <c r="C9" s="6"/>
      <c r="D9" s="6"/>
      <c r="E9" s="6"/>
      <c r="F9" s="6"/>
      <c r="G9" s="6"/>
      <c r="H9" s="6"/>
      <c r="I9" s="6"/>
      <c r="J9" s="6"/>
      <c r="K9" s="6"/>
      <c r="L9" s="6"/>
      <c r="M9" s="6"/>
      <c r="N9" s="6"/>
      <c r="O9" s="6"/>
      <c r="Q9" s="6"/>
      <c r="R9" s="6"/>
      <c r="S9" s="6"/>
      <c r="T9" s="6"/>
    </row>
    <row r="10" spans="1:20" x14ac:dyDescent="0.25">
      <c r="A10" t="s">
        <v>29</v>
      </c>
      <c r="B10" s="6">
        <v>10130</v>
      </c>
      <c r="C10" s="6">
        <v>6305</v>
      </c>
      <c r="D10" s="6">
        <v>11609</v>
      </c>
      <c r="E10" s="6">
        <v>12857</v>
      </c>
      <c r="F10" s="6">
        <v>40901</v>
      </c>
      <c r="G10" s="6">
        <v>14173</v>
      </c>
      <c r="H10" s="6">
        <v>17631</v>
      </c>
      <c r="I10" s="6">
        <v>17195</v>
      </c>
      <c r="J10" s="6">
        <v>19423</v>
      </c>
      <c r="K10" s="6">
        <v>68422</v>
      </c>
      <c r="L10" s="6">
        <v>20354</v>
      </c>
      <c r="M10" s="6">
        <v>27492</v>
      </c>
      <c r="N10" s="6">
        <v>25414</v>
      </c>
      <c r="O10" s="6">
        <v>26983</v>
      </c>
      <c r="P10" s="6">
        <v>100243</v>
      </c>
      <c r="Q10" s="6">
        <v>32617</v>
      </c>
      <c r="R10" s="6">
        <v>36456</v>
      </c>
      <c r="S10" s="6">
        <v>37399</v>
      </c>
      <c r="T10" s="6">
        <v>35264</v>
      </c>
    </row>
    <row r="11" spans="1:20" x14ac:dyDescent="0.25">
      <c r="A11" t="s">
        <v>30</v>
      </c>
      <c r="B11" s="6">
        <v>16699</v>
      </c>
      <c r="C11" s="6">
        <v>20670</v>
      </c>
      <c r="D11" s="6">
        <v>18217</v>
      </c>
      <c r="E11" s="6">
        <v>13684</v>
      </c>
      <c r="F11" s="6">
        <v>69270</v>
      </c>
      <c r="G11" s="6">
        <v>16138</v>
      </c>
      <c r="H11" s="6">
        <v>43177</v>
      </c>
      <c r="I11" s="6">
        <v>28550</v>
      </c>
      <c r="J11" s="6">
        <v>62530</v>
      </c>
      <c r="K11" s="6">
        <v>150395</v>
      </c>
      <c r="L11" s="6">
        <v>37588</v>
      </c>
      <c r="M11" s="6">
        <v>32598</v>
      </c>
      <c r="N11" s="6">
        <v>23759</v>
      </c>
      <c r="O11" s="6">
        <v>39639</v>
      </c>
      <c r="P11" s="6">
        <v>133584</v>
      </c>
      <c r="Q11" s="6">
        <v>23271</v>
      </c>
      <c r="R11" s="6">
        <v>26151</v>
      </c>
      <c r="S11" s="6">
        <v>35741</v>
      </c>
      <c r="T11" s="6">
        <v>40295</v>
      </c>
    </row>
    <row r="12" spans="1:20" x14ac:dyDescent="0.25">
      <c r="A12" t="s">
        <v>31</v>
      </c>
      <c r="B12" s="6">
        <v>4048</v>
      </c>
      <c r="C12" s="6">
        <v>4418</v>
      </c>
      <c r="D12" s="6">
        <v>11684</v>
      </c>
      <c r="E12" s="6">
        <v>12638</v>
      </c>
      <c r="F12" s="6">
        <v>32788</v>
      </c>
      <c r="G12" s="6">
        <v>10360</v>
      </c>
      <c r="H12" s="6">
        <v>12061</v>
      </c>
      <c r="I12" s="6">
        <v>11252</v>
      </c>
      <c r="J12" s="6">
        <v>11293</v>
      </c>
      <c r="K12" s="6">
        <v>44966</v>
      </c>
      <c r="L12" s="6">
        <v>12203</v>
      </c>
      <c r="M12" s="6">
        <v>14735</v>
      </c>
      <c r="N12" s="6">
        <v>12517</v>
      </c>
      <c r="O12" s="6">
        <v>272226</v>
      </c>
      <c r="P12" s="6">
        <v>311681</v>
      </c>
      <c r="Q12" s="6">
        <v>30532</v>
      </c>
      <c r="R12" s="6">
        <v>15901</v>
      </c>
      <c r="S12" s="6">
        <v>14450</v>
      </c>
      <c r="T12" s="6">
        <v>16824</v>
      </c>
    </row>
    <row r="13" spans="1:20" x14ac:dyDescent="0.25">
      <c r="A13" t="s">
        <v>32</v>
      </c>
      <c r="B13" s="7">
        <f t="shared" ref="B13" si="3">+B10+B11+B12</f>
        <v>30877</v>
      </c>
      <c r="C13" s="7">
        <f t="shared" ref="C13:I13" si="4">+C10+C11+C12</f>
        <v>31393</v>
      </c>
      <c r="D13" s="7">
        <f t="shared" si="4"/>
        <v>41510</v>
      </c>
      <c r="E13" s="7">
        <f t="shared" si="4"/>
        <v>39179</v>
      </c>
      <c r="F13" s="7">
        <f t="shared" si="4"/>
        <v>142959</v>
      </c>
      <c r="G13" s="7">
        <f t="shared" si="4"/>
        <v>40671</v>
      </c>
      <c r="H13" s="7">
        <f t="shared" si="4"/>
        <v>72869</v>
      </c>
      <c r="I13" s="7">
        <f t="shared" si="4"/>
        <v>56997</v>
      </c>
      <c r="J13" s="7">
        <f t="shared" ref="J13:N13" si="5">+J10+J11+J12</f>
        <v>93246</v>
      </c>
      <c r="K13" s="7">
        <f t="shared" si="5"/>
        <v>263783</v>
      </c>
      <c r="L13" s="7">
        <f t="shared" si="5"/>
        <v>70145</v>
      </c>
      <c r="M13" s="7">
        <f t="shared" si="5"/>
        <v>74825</v>
      </c>
      <c r="N13" s="7">
        <f t="shared" si="5"/>
        <v>61690</v>
      </c>
      <c r="O13" s="7">
        <f t="shared" ref="O13:S13" si="6">+O10+O11+O12</f>
        <v>338848</v>
      </c>
      <c r="P13" s="7">
        <f t="shared" si="6"/>
        <v>545508</v>
      </c>
      <c r="Q13" s="7">
        <f t="shared" si="6"/>
        <v>86420</v>
      </c>
      <c r="R13" s="7">
        <f t="shared" si="6"/>
        <v>78508</v>
      </c>
      <c r="S13" s="7">
        <f t="shared" si="6"/>
        <v>87590</v>
      </c>
      <c r="T13" s="7">
        <f t="shared" ref="T13" si="7">+T10+T11+T12</f>
        <v>92383</v>
      </c>
    </row>
    <row r="14" spans="1:20" x14ac:dyDescent="0.25">
      <c r="A14" t="s">
        <v>55</v>
      </c>
      <c r="B14" s="19">
        <v>0</v>
      </c>
      <c r="C14" s="19">
        <v>0</v>
      </c>
      <c r="D14" s="19">
        <v>0</v>
      </c>
      <c r="E14" s="19">
        <v>0</v>
      </c>
      <c r="F14" s="19">
        <v>0</v>
      </c>
      <c r="G14" s="6">
        <v>15263</v>
      </c>
      <c r="H14" s="6">
        <v>0</v>
      </c>
      <c r="I14" s="6">
        <v>0</v>
      </c>
      <c r="J14" s="19">
        <v>0</v>
      </c>
      <c r="K14" s="6">
        <v>15263</v>
      </c>
      <c r="L14" s="19">
        <v>0</v>
      </c>
      <c r="M14" s="19">
        <v>0</v>
      </c>
      <c r="N14" s="19"/>
      <c r="O14" s="19"/>
      <c r="P14" s="19"/>
      <c r="Q14" s="19"/>
      <c r="R14" s="19"/>
      <c r="S14" s="19"/>
      <c r="T14" s="19"/>
    </row>
    <row r="15" spans="1:20" x14ac:dyDescent="0.25">
      <c r="A15" t="s">
        <v>33</v>
      </c>
      <c r="B15" s="7">
        <f t="shared" ref="B15:F15" si="8">+B8-B13-B14</f>
        <v>7125</v>
      </c>
      <c r="C15" s="7">
        <f t="shared" si="8"/>
        <v>-5545</v>
      </c>
      <c r="D15" s="7">
        <f t="shared" si="8"/>
        <v>-5250</v>
      </c>
      <c r="E15" s="7">
        <f t="shared" si="8"/>
        <v>-528</v>
      </c>
      <c r="F15" s="7">
        <f t="shared" si="8"/>
        <v>-4198</v>
      </c>
      <c r="G15" s="7">
        <f>+G8-G13+G14</f>
        <v>15622</v>
      </c>
      <c r="H15" s="7">
        <f>+H8-H13+H14</f>
        <v>-26781</v>
      </c>
      <c r="I15" s="7">
        <f>+I8-I13+I14</f>
        <v>-14328</v>
      </c>
      <c r="J15" s="7">
        <f>+J8-J13+J14</f>
        <v>-35338</v>
      </c>
      <c r="K15" s="7">
        <f>+K8-K13+K14</f>
        <v>-60825</v>
      </c>
      <c r="L15" s="7">
        <f t="shared" ref="L15:N15" si="9">+L8-L13-L14</f>
        <v>58925</v>
      </c>
      <c r="M15" s="7">
        <f t="shared" si="9"/>
        <v>63204</v>
      </c>
      <c r="N15" s="7">
        <f t="shared" si="9"/>
        <v>85743</v>
      </c>
      <c r="O15" s="7">
        <f t="shared" ref="O15:S15" si="10">+O8-O13-O14</f>
        <v>-171677</v>
      </c>
      <c r="P15" s="7">
        <f t="shared" si="10"/>
        <v>36195</v>
      </c>
      <c r="Q15" s="7">
        <f t="shared" si="10"/>
        <v>-9344</v>
      </c>
      <c r="R15" s="7">
        <f t="shared" si="10"/>
        <v>124139</v>
      </c>
      <c r="S15" s="7">
        <f t="shared" si="10"/>
        <v>112361</v>
      </c>
      <c r="T15" s="7">
        <f t="shared" ref="T15" si="11">+T8-T13-T14</f>
        <v>137486</v>
      </c>
    </row>
    <row r="16" spans="1:20" x14ac:dyDescent="0.25">
      <c r="A16" t="s">
        <v>34</v>
      </c>
      <c r="B16" s="6">
        <v>1946</v>
      </c>
      <c r="C16" s="6">
        <v>1914</v>
      </c>
      <c r="D16" s="6">
        <v>2808</v>
      </c>
      <c r="E16" s="6">
        <v>2811</v>
      </c>
      <c r="F16" s="6">
        <v>9479</v>
      </c>
      <c r="G16" s="6">
        <v>2718</v>
      </c>
      <c r="H16" s="6">
        <v>1937</v>
      </c>
      <c r="I16" s="6">
        <v>1569</v>
      </c>
      <c r="J16" s="6">
        <v>1528</v>
      </c>
      <c r="K16" s="6">
        <v>7752</v>
      </c>
      <c r="L16" s="6">
        <v>1509</v>
      </c>
      <c r="M16" s="6">
        <v>1469</v>
      </c>
      <c r="N16" s="6">
        <v>1626</v>
      </c>
      <c r="O16" s="6">
        <v>2581</v>
      </c>
      <c r="P16" s="6">
        <v>7185</v>
      </c>
      <c r="Q16" s="6">
        <v>4991</v>
      </c>
      <c r="R16" s="6">
        <v>4933</v>
      </c>
      <c r="S16" s="6">
        <v>5054</v>
      </c>
      <c r="T16" s="6">
        <v>5041</v>
      </c>
    </row>
    <row r="17" spans="1:20" x14ac:dyDescent="0.25">
      <c r="A17" t="s">
        <v>57</v>
      </c>
      <c r="B17" s="6">
        <v>0</v>
      </c>
      <c r="C17" s="6">
        <v>0</v>
      </c>
      <c r="D17" s="6">
        <v>0</v>
      </c>
      <c r="E17" s="6">
        <v>0</v>
      </c>
      <c r="F17" s="6">
        <v>0</v>
      </c>
      <c r="G17" s="6">
        <v>-889</v>
      </c>
      <c r="H17" s="6">
        <v>0</v>
      </c>
      <c r="I17" s="6">
        <v>0</v>
      </c>
      <c r="J17" s="6">
        <v>0</v>
      </c>
      <c r="K17" s="6">
        <v>-889</v>
      </c>
      <c r="L17" s="6">
        <v>0</v>
      </c>
      <c r="M17" s="6">
        <v>0</v>
      </c>
      <c r="N17" s="6">
        <v>0</v>
      </c>
      <c r="O17" s="6">
        <v>588</v>
      </c>
      <c r="P17" s="6">
        <v>588</v>
      </c>
      <c r="Q17" s="6">
        <v>0</v>
      </c>
      <c r="R17" s="6">
        <v>0</v>
      </c>
      <c r="S17" s="6">
        <v>0</v>
      </c>
      <c r="T17" s="6">
        <v>0</v>
      </c>
    </row>
    <row r="18" spans="1:20" x14ac:dyDescent="0.25">
      <c r="A18" t="s">
        <v>35</v>
      </c>
      <c r="B18" s="6">
        <v>-350</v>
      </c>
      <c r="C18" s="6">
        <v>-756</v>
      </c>
      <c r="D18" s="6">
        <v>-596</v>
      </c>
      <c r="E18" s="6">
        <v>-496</v>
      </c>
      <c r="F18" s="6">
        <v>-2198</v>
      </c>
      <c r="G18" s="6">
        <v>-549</v>
      </c>
      <c r="H18" s="6">
        <v>-182</v>
      </c>
      <c r="I18" s="6">
        <v>3940</v>
      </c>
      <c r="J18" s="6">
        <v>4141</v>
      </c>
      <c r="K18" s="6">
        <v>7350</v>
      </c>
      <c r="L18" s="6">
        <v>-485</v>
      </c>
      <c r="M18" s="6">
        <v>-310</v>
      </c>
      <c r="N18" s="6">
        <v>1101</v>
      </c>
      <c r="O18" s="6">
        <v>1397</v>
      </c>
      <c r="P18" s="6">
        <v>1703</v>
      </c>
      <c r="Q18" s="6">
        <v>-3231</v>
      </c>
      <c r="R18" s="6">
        <v>-4482</v>
      </c>
      <c r="S18" s="6">
        <v>-52649</v>
      </c>
      <c r="T18" s="6">
        <v>-5958</v>
      </c>
    </row>
    <row r="19" spans="1:20" x14ac:dyDescent="0.25">
      <c r="A19" t="s">
        <v>36</v>
      </c>
      <c r="B19" s="7">
        <f t="shared" ref="B19" si="12">+B15-B16-B17-B18</f>
        <v>5529</v>
      </c>
      <c r="C19" s="7">
        <f t="shared" ref="C19:I19" si="13">+C15-C16-C17-C18</f>
        <v>-6703</v>
      </c>
      <c r="D19" s="7">
        <f t="shared" si="13"/>
        <v>-7462</v>
      </c>
      <c r="E19" s="7">
        <f t="shared" si="13"/>
        <v>-2843</v>
      </c>
      <c r="F19" s="7">
        <f t="shared" si="13"/>
        <v>-11479</v>
      </c>
      <c r="G19" s="7">
        <f t="shared" si="13"/>
        <v>14342</v>
      </c>
      <c r="H19" s="7">
        <f t="shared" si="13"/>
        <v>-28536</v>
      </c>
      <c r="I19" s="7">
        <f t="shared" si="13"/>
        <v>-19837</v>
      </c>
      <c r="J19" s="7">
        <f t="shared" ref="J19:T19" si="14">+J15-J16-J17-J18</f>
        <v>-41007</v>
      </c>
      <c r="K19" s="7">
        <f t="shared" si="14"/>
        <v>-75038</v>
      </c>
      <c r="L19" s="7">
        <f t="shared" si="14"/>
        <v>57901</v>
      </c>
      <c r="M19" s="7">
        <f t="shared" si="14"/>
        <v>62045</v>
      </c>
      <c r="N19" s="7">
        <f t="shared" si="14"/>
        <v>83016</v>
      </c>
      <c r="O19" s="7">
        <f t="shared" si="14"/>
        <v>-176243</v>
      </c>
      <c r="P19" s="7">
        <f t="shared" ref="P19" si="15">+P15-P16-P17-P18</f>
        <v>26719</v>
      </c>
      <c r="Q19" s="7">
        <f t="shared" si="14"/>
        <v>-11104</v>
      </c>
      <c r="R19" s="7">
        <f t="shared" si="14"/>
        <v>123688</v>
      </c>
      <c r="S19" s="7">
        <f t="shared" si="14"/>
        <v>159956</v>
      </c>
      <c r="T19" s="7">
        <f t="shared" si="14"/>
        <v>138403</v>
      </c>
    </row>
    <row r="20" spans="1:20" x14ac:dyDescent="0.25">
      <c r="A20" t="s">
        <v>37</v>
      </c>
      <c r="B20" s="6">
        <v>2192</v>
      </c>
      <c r="C20" s="6">
        <v>309</v>
      </c>
      <c r="D20" s="6">
        <v>-1076</v>
      </c>
      <c r="E20" s="6">
        <v>569</v>
      </c>
      <c r="F20" s="6">
        <v>1994</v>
      </c>
      <c r="G20" s="6">
        <v>5334</v>
      </c>
      <c r="H20" s="6">
        <v>-1879</v>
      </c>
      <c r="I20" s="6">
        <v>-6422</v>
      </c>
      <c r="J20" s="6">
        <v>-792</v>
      </c>
      <c r="K20" s="6">
        <v>-3759</v>
      </c>
      <c r="L20" s="6">
        <v>14939</v>
      </c>
      <c r="M20" s="6">
        <v>18987</v>
      </c>
      <c r="N20" s="6">
        <v>21784</v>
      </c>
      <c r="O20" s="6">
        <v>-57058</v>
      </c>
      <c r="P20" s="6">
        <v>-1348</v>
      </c>
      <c r="Q20" s="6">
        <v>-8297</v>
      </c>
      <c r="R20" s="6">
        <v>29557</v>
      </c>
      <c r="S20" s="6">
        <v>27999</v>
      </c>
      <c r="T20" s="6">
        <v>35023</v>
      </c>
    </row>
    <row r="21" spans="1:20" x14ac:dyDescent="0.25">
      <c r="A21" t="s">
        <v>38</v>
      </c>
      <c r="B21" s="7">
        <f t="shared" ref="B21" si="16">+B19-B20</f>
        <v>3337</v>
      </c>
      <c r="C21" s="7">
        <f t="shared" ref="C21:I21" si="17">+C19-C20</f>
        <v>-7012</v>
      </c>
      <c r="D21" s="7">
        <f t="shared" si="17"/>
        <v>-6386</v>
      </c>
      <c r="E21" s="7">
        <f t="shared" si="17"/>
        <v>-3412</v>
      </c>
      <c r="F21" s="7">
        <f t="shared" si="17"/>
        <v>-13473</v>
      </c>
      <c r="G21" s="7">
        <f t="shared" si="17"/>
        <v>9008</v>
      </c>
      <c r="H21" s="7">
        <f t="shared" si="17"/>
        <v>-26657</v>
      </c>
      <c r="I21" s="7">
        <f t="shared" si="17"/>
        <v>-13415</v>
      </c>
      <c r="J21" s="7">
        <f t="shared" ref="J21:T21" si="18">+J19-J20</f>
        <v>-40215</v>
      </c>
      <c r="K21" s="7">
        <f t="shared" si="18"/>
        <v>-71279</v>
      </c>
      <c r="L21" s="7">
        <f t="shared" si="18"/>
        <v>42962</v>
      </c>
      <c r="M21" s="7">
        <f t="shared" si="18"/>
        <v>43058</v>
      </c>
      <c r="N21" s="7">
        <f t="shared" si="18"/>
        <v>61232</v>
      </c>
      <c r="O21" s="7">
        <f t="shared" si="18"/>
        <v>-119185</v>
      </c>
      <c r="P21" s="7">
        <f t="shared" ref="P21" si="19">+P19-P20</f>
        <v>28067</v>
      </c>
      <c r="Q21" s="7">
        <f t="shared" si="18"/>
        <v>-2807</v>
      </c>
      <c r="R21" s="7">
        <f t="shared" si="18"/>
        <v>94131</v>
      </c>
      <c r="S21" s="7">
        <f t="shared" si="18"/>
        <v>131957</v>
      </c>
      <c r="T21" s="7">
        <f t="shared" si="18"/>
        <v>103380</v>
      </c>
    </row>
    <row r="22" spans="1:20" x14ac:dyDescent="0.25">
      <c r="A22" t="s">
        <v>39</v>
      </c>
    </row>
    <row r="23" spans="1:20" x14ac:dyDescent="0.25">
      <c r="A23" t="s">
        <v>40</v>
      </c>
      <c r="B23" s="17">
        <v>0.08</v>
      </c>
      <c r="C23" s="17">
        <v>-0.16</v>
      </c>
      <c r="D23" s="17">
        <v>-0.1</v>
      </c>
      <c r="E23" s="17">
        <v>-0.05</v>
      </c>
      <c r="F23" s="17">
        <v>-0.25</v>
      </c>
      <c r="G23" s="17">
        <v>0.13</v>
      </c>
      <c r="H23" s="17">
        <v>-0.39</v>
      </c>
      <c r="I23" s="17">
        <v>-0.2</v>
      </c>
      <c r="J23" s="17">
        <v>-0.59</v>
      </c>
      <c r="K23" s="17">
        <v>-1.06</v>
      </c>
      <c r="L23" s="17">
        <v>0.63</v>
      </c>
      <c r="M23" s="17">
        <v>0.63</v>
      </c>
      <c r="N23" s="17">
        <v>0.89</v>
      </c>
      <c r="O23" s="17">
        <v>-1.74</v>
      </c>
      <c r="P23" s="17">
        <v>0.41</v>
      </c>
      <c r="Q23" s="17">
        <v>-0.04</v>
      </c>
      <c r="R23" s="17">
        <v>1.38</v>
      </c>
      <c r="S23" s="17">
        <v>1.93</v>
      </c>
      <c r="T23" s="17">
        <v>1.51</v>
      </c>
    </row>
    <row r="24" spans="1:20" x14ac:dyDescent="0.25">
      <c r="A24" t="s">
        <v>41</v>
      </c>
      <c r="B24" s="17">
        <v>0.08</v>
      </c>
      <c r="C24" s="17">
        <v>-0.16</v>
      </c>
      <c r="D24" s="17">
        <v>-0.1</v>
      </c>
      <c r="E24" s="17">
        <v>-0.05</v>
      </c>
      <c r="F24" s="17">
        <v>-0.25</v>
      </c>
      <c r="G24" s="17">
        <v>0.13</v>
      </c>
      <c r="H24" s="17">
        <v>-0.39</v>
      </c>
      <c r="I24" s="17">
        <v>-0.2</v>
      </c>
      <c r="J24" s="17">
        <v>-0.59</v>
      </c>
      <c r="K24" s="17">
        <v>-1.06</v>
      </c>
      <c r="L24" s="17">
        <v>0.61</v>
      </c>
      <c r="M24" s="17">
        <v>0.61</v>
      </c>
      <c r="N24" s="17">
        <v>0.86</v>
      </c>
      <c r="O24" s="17">
        <v>-1.74</v>
      </c>
      <c r="P24" s="17">
        <v>0.4</v>
      </c>
      <c r="Q24" s="17">
        <v>-0.04</v>
      </c>
      <c r="R24" s="17">
        <v>1.33</v>
      </c>
      <c r="S24" s="17">
        <v>1.88</v>
      </c>
      <c r="T24" s="17">
        <v>1.47</v>
      </c>
    </row>
    <row r="25" spans="1:20" x14ac:dyDescent="0.25">
      <c r="A25" t="s">
        <v>42</v>
      </c>
    </row>
    <row r="26" spans="1:20" x14ac:dyDescent="0.25">
      <c r="A26" t="s">
        <v>40</v>
      </c>
      <c r="B26" s="6">
        <v>39433</v>
      </c>
      <c r="C26" s="6">
        <v>43135</v>
      </c>
      <c r="D26" s="6">
        <v>66820</v>
      </c>
      <c r="E26" s="6">
        <v>66870</v>
      </c>
      <c r="F26" s="6">
        <v>54134</v>
      </c>
      <c r="G26" s="6">
        <v>67094</v>
      </c>
      <c r="H26" s="6">
        <v>67505</v>
      </c>
      <c r="I26" s="6">
        <v>67623</v>
      </c>
      <c r="J26" s="6">
        <v>67713</v>
      </c>
      <c r="K26" s="6">
        <v>67486</v>
      </c>
      <c r="L26" s="6">
        <v>68008</v>
      </c>
      <c r="M26" s="6">
        <v>68674</v>
      </c>
      <c r="N26" s="6">
        <v>68756</v>
      </c>
      <c r="O26" s="6">
        <v>68500</v>
      </c>
      <c r="P26" s="6">
        <v>68487</v>
      </c>
      <c r="Q26" s="6">
        <v>67749</v>
      </c>
      <c r="R26" s="6">
        <v>68371</v>
      </c>
      <c r="S26" s="6">
        <v>68436</v>
      </c>
      <c r="T26" s="6">
        <v>68499</v>
      </c>
    </row>
    <row r="27" spans="1:20" x14ac:dyDescent="0.25">
      <c r="A27" t="s">
        <v>41</v>
      </c>
      <c r="B27" s="6">
        <v>40102</v>
      </c>
      <c r="C27" s="6">
        <v>43135</v>
      </c>
      <c r="D27" s="6">
        <v>66820</v>
      </c>
      <c r="E27" s="6">
        <v>66870</v>
      </c>
      <c r="F27" s="6">
        <v>54134</v>
      </c>
      <c r="G27" s="6">
        <v>67714</v>
      </c>
      <c r="H27" s="6">
        <v>67505</v>
      </c>
      <c r="I27" s="6">
        <v>67623</v>
      </c>
      <c r="J27" s="6">
        <v>67713</v>
      </c>
      <c r="K27" s="6">
        <v>67486</v>
      </c>
      <c r="L27" s="6">
        <v>70051</v>
      </c>
      <c r="M27" s="6">
        <v>70796</v>
      </c>
      <c r="N27" s="6">
        <v>71075</v>
      </c>
      <c r="O27" s="6">
        <v>68500</v>
      </c>
      <c r="P27" s="6">
        <v>70671</v>
      </c>
      <c r="Q27" s="6">
        <v>67749</v>
      </c>
      <c r="R27" s="6">
        <v>71014</v>
      </c>
      <c r="S27" s="6">
        <v>70046</v>
      </c>
      <c r="T27" s="6">
        <v>70092</v>
      </c>
    </row>
  </sheetData>
  <mergeCells count="4">
    <mergeCell ref="B4:F4"/>
    <mergeCell ref="G4:K4"/>
    <mergeCell ref="L4:P4"/>
    <mergeCell ref="Q4:T4"/>
  </mergeCells>
  <pageMargins left="0.7" right="0.7" top="0.75" bottom="0.75" header="0.3" footer="0.3"/>
  <pageSetup orientation="portrait" r:id="rId1"/>
  <customProperties>
    <customPr name="Ibp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G53"/>
  <sheetViews>
    <sheetView zoomScale="75" zoomScaleNormal="75" workbookViewId="0">
      <pane xSplit="1" ySplit="5" topLeftCell="B6" activePane="bottomRight" state="frozen"/>
      <selection pane="topRight" activeCell="B1" sqref="B1"/>
      <selection pane="bottomLeft" activeCell="A4" sqref="A4"/>
      <selection pane="bottomRight" activeCell="D26" sqref="D26"/>
    </sheetView>
  </sheetViews>
  <sheetFormatPr defaultRowHeight="15" x14ac:dyDescent="0.25"/>
  <cols>
    <col min="1" max="1" width="35" customWidth="1"/>
    <col min="2" max="4" width="12.5703125" customWidth="1"/>
    <col min="5" max="5" width="3.5703125" style="5" customWidth="1"/>
    <col min="6" max="8" width="12.5703125" customWidth="1"/>
    <col min="9" max="9" width="3.5703125" style="5" customWidth="1"/>
    <col min="10" max="12" width="12.5703125" customWidth="1"/>
    <col min="13" max="13" width="3.5703125" style="5" customWidth="1"/>
    <col min="14" max="16" width="12.5703125" customWidth="1"/>
    <col min="17" max="17" width="3.5703125" style="5" customWidth="1"/>
    <col min="18" max="20" width="12.5703125" customWidth="1"/>
    <col min="21" max="21" width="3.5703125" style="5" customWidth="1"/>
    <col min="22" max="24" width="12.5703125" customWidth="1"/>
    <col min="25" max="25" width="3.5703125" style="5" customWidth="1"/>
    <col min="26" max="28" width="12.5703125" customWidth="1"/>
    <col min="29" max="29" width="3.5703125" style="5" customWidth="1"/>
    <col min="30" max="32" width="12.5703125" customWidth="1"/>
    <col min="33" max="33" width="3.5703125" style="5" customWidth="1"/>
    <col min="34" max="36" width="12.5703125" customWidth="1"/>
    <col min="37" max="37" width="3.5703125" style="5" customWidth="1"/>
    <col min="38" max="40" width="12.5703125" customWidth="1"/>
    <col min="41" max="41" width="3.5703125" style="5" customWidth="1"/>
    <col min="42" max="44" width="12.5703125" customWidth="1"/>
    <col min="45" max="45" width="3.5703125" style="5" customWidth="1"/>
    <col min="46" max="48" width="12.5703125" customWidth="1"/>
    <col min="49" max="49" width="3.5703125" style="5" customWidth="1"/>
    <col min="50" max="52" width="12.5703125" customWidth="1"/>
    <col min="53" max="53" width="3.5703125" style="5" customWidth="1"/>
    <col min="54" max="56" width="12.5703125" customWidth="1"/>
    <col min="57" max="57" width="3.5703125" style="5" customWidth="1"/>
    <col min="58" max="60" width="12.5703125" customWidth="1"/>
    <col min="61" max="61" width="3.5703125" style="5" customWidth="1"/>
    <col min="62" max="64" width="12.5703125" customWidth="1"/>
    <col min="65" max="65" width="3.5703125" style="5" customWidth="1"/>
    <col min="66" max="85" width="12.5703125" customWidth="1"/>
  </cols>
  <sheetData>
    <row r="1" spans="1:85" x14ac:dyDescent="0.25">
      <c r="A1" s="1" t="s">
        <v>27</v>
      </c>
      <c r="B1" s="1"/>
      <c r="C1" s="1"/>
      <c r="D1" s="1"/>
      <c r="F1" s="1"/>
      <c r="G1" s="1"/>
      <c r="H1" s="1"/>
      <c r="J1" s="1"/>
      <c r="K1" s="1"/>
      <c r="L1" s="1"/>
      <c r="N1" s="1"/>
      <c r="O1" s="1"/>
      <c r="P1" s="1"/>
      <c r="R1" s="1"/>
      <c r="S1" s="1"/>
      <c r="T1" s="1"/>
      <c r="V1" s="1"/>
      <c r="W1" s="1"/>
      <c r="X1" s="1"/>
      <c r="Z1" s="1"/>
      <c r="AA1" s="1"/>
      <c r="AB1" s="1"/>
      <c r="AD1" s="1"/>
      <c r="AE1" s="1"/>
      <c r="AF1" s="1"/>
      <c r="AH1" s="1"/>
      <c r="AI1" s="1"/>
      <c r="AJ1" s="1"/>
      <c r="AL1" s="1"/>
      <c r="AM1" s="1"/>
      <c r="AN1" s="1"/>
      <c r="AP1" s="1"/>
      <c r="AQ1" s="1"/>
      <c r="AR1" s="1"/>
    </row>
    <row r="2" spans="1:85" x14ac:dyDescent="0.25">
      <c r="A2" s="1" t="s">
        <v>26</v>
      </c>
      <c r="B2" s="1"/>
      <c r="C2" s="1"/>
      <c r="D2" s="1"/>
      <c r="F2" s="1"/>
      <c r="G2" s="1"/>
      <c r="H2" s="1"/>
      <c r="J2" s="1"/>
      <c r="K2" s="1"/>
      <c r="L2" s="1"/>
      <c r="N2" s="1"/>
      <c r="O2" s="1"/>
      <c r="P2" s="1"/>
      <c r="R2" s="1"/>
      <c r="S2" s="1"/>
      <c r="T2" s="1"/>
      <c r="V2" s="1"/>
      <c r="W2" s="1"/>
      <c r="X2" s="1"/>
      <c r="Z2" s="1"/>
      <c r="AA2" s="1"/>
      <c r="AB2" s="1"/>
      <c r="AD2" s="1"/>
      <c r="AE2" s="1"/>
      <c r="AF2" s="1"/>
      <c r="AH2" s="1"/>
      <c r="AI2" s="1"/>
      <c r="AJ2" s="1"/>
      <c r="AL2" s="1"/>
      <c r="AM2" s="1"/>
      <c r="AN2" s="1"/>
      <c r="AP2" s="1"/>
      <c r="AQ2" s="1"/>
      <c r="AR2" s="1"/>
    </row>
    <row r="3" spans="1:85" x14ac:dyDescent="0.25">
      <c r="A3" t="s">
        <v>44</v>
      </c>
    </row>
    <row r="4" spans="1:85" x14ac:dyDescent="0.25">
      <c r="B4" s="22" t="s">
        <v>74</v>
      </c>
      <c r="C4" s="22"/>
      <c r="D4" s="22"/>
      <c r="F4" s="22" t="s">
        <v>73</v>
      </c>
      <c r="G4" s="22"/>
      <c r="H4" s="22"/>
      <c r="J4" s="22" t="s">
        <v>72</v>
      </c>
      <c r="K4" s="22"/>
      <c r="L4" s="22"/>
      <c r="N4" s="22" t="s">
        <v>71</v>
      </c>
      <c r="O4" s="22"/>
      <c r="P4" s="22"/>
      <c r="R4" s="22" t="s">
        <v>70</v>
      </c>
      <c r="S4" s="22"/>
      <c r="T4" s="22"/>
      <c r="V4" s="22" t="s">
        <v>69</v>
      </c>
      <c r="W4" s="22"/>
      <c r="X4" s="22"/>
      <c r="Z4" s="22" t="s">
        <v>67</v>
      </c>
      <c r="AA4" s="22"/>
      <c r="AB4" s="22"/>
      <c r="AD4" s="22" t="s">
        <v>64</v>
      </c>
      <c r="AE4" s="22"/>
      <c r="AF4" s="22"/>
      <c r="AH4" s="22" t="s">
        <v>60</v>
      </c>
      <c r="AI4" s="22"/>
      <c r="AJ4" s="22"/>
      <c r="AL4" s="22" t="s">
        <v>59</v>
      </c>
      <c r="AM4" s="22"/>
      <c r="AN4" s="22"/>
      <c r="AP4" s="22" t="s">
        <v>58</v>
      </c>
      <c r="AQ4" s="22"/>
      <c r="AR4" s="22"/>
      <c r="AT4" s="22" t="s">
        <v>56</v>
      </c>
      <c r="AU4" s="22"/>
      <c r="AV4" s="22"/>
      <c r="AX4" s="22" t="s">
        <v>48</v>
      </c>
      <c r="AY4" s="22"/>
      <c r="AZ4" s="22"/>
      <c r="BB4" s="22" t="s">
        <v>47</v>
      </c>
      <c r="BC4" s="22"/>
      <c r="BD4" s="22"/>
      <c r="BF4" s="22" t="s">
        <v>23</v>
      </c>
      <c r="BG4" s="22"/>
      <c r="BH4" s="22"/>
      <c r="BJ4" s="22" t="s">
        <v>9</v>
      </c>
      <c r="BK4" s="22"/>
      <c r="BL4" s="22"/>
      <c r="BN4" s="1"/>
      <c r="BO4" s="1"/>
      <c r="BP4" s="1"/>
      <c r="BQ4" s="1"/>
      <c r="BR4" s="1"/>
      <c r="BS4" s="1"/>
      <c r="BT4" s="1"/>
      <c r="BU4" s="1"/>
      <c r="BV4" s="1"/>
      <c r="BW4" s="1"/>
      <c r="BX4" s="1"/>
      <c r="BY4" s="1"/>
      <c r="BZ4" s="1"/>
      <c r="CA4" s="1"/>
      <c r="CB4" s="1"/>
      <c r="CC4" s="1"/>
      <c r="CD4" s="1"/>
      <c r="CE4" s="1"/>
      <c r="CF4" s="1"/>
      <c r="CG4" s="1"/>
    </row>
    <row r="5" spans="1:85" x14ac:dyDescent="0.25">
      <c r="B5" s="2" t="s">
        <v>7</v>
      </c>
      <c r="C5" s="2" t="s">
        <v>10</v>
      </c>
      <c r="D5" s="2" t="s">
        <v>8</v>
      </c>
      <c r="F5" s="2" t="s">
        <v>7</v>
      </c>
      <c r="G5" s="2" t="s">
        <v>10</v>
      </c>
      <c r="H5" s="2" t="s">
        <v>8</v>
      </c>
      <c r="J5" s="2" t="s">
        <v>7</v>
      </c>
      <c r="K5" s="2" t="s">
        <v>10</v>
      </c>
      <c r="L5" s="2" t="s">
        <v>8</v>
      </c>
      <c r="N5" s="2" t="s">
        <v>7</v>
      </c>
      <c r="O5" s="2" t="s">
        <v>10</v>
      </c>
      <c r="P5" s="2" t="s">
        <v>8</v>
      </c>
      <c r="R5" s="2" t="s">
        <v>7</v>
      </c>
      <c r="S5" s="2" t="s">
        <v>10</v>
      </c>
      <c r="T5" s="2" t="s">
        <v>8</v>
      </c>
      <c r="V5" s="2" t="s">
        <v>7</v>
      </c>
      <c r="W5" s="2" t="s">
        <v>10</v>
      </c>
      <c r="X5" s="2" t="s">
        <v>8</v>
      </c>
      <c r="Z5" s="2" t="s">
        <v>7</v>
      </c>
      <c r="AA5" s="2" t="s">
        <v>10</v>
      </c>
      <c r="AB5" s="2" t="s">
        <v>8</v>
      </c>
      <c r="AD5" s="2" t="s">
        <v>7</v>
      </c>
      <c r="AE5" s="2" t="s">
        <v>10</v>
      </c>
      <c r="AF5" s="2" t="s">
        <v>8</v>
      </c>
      <c r="AH5" s="2" t="s">
        <v>7</v>
      </c>
      <c r="AI5" s="2" t="s">
        <v>10</v>
      </c>
      <c r="AJ5" s="2" t="s">
        <v>8</v>
      </c>
      <c r="AL5" s="2" t="s">
        <v>7</v>
      </c>
      <c r="AM5" s="2" t="s">
        <v>10</v>
      </c>
      <c r="AN5" s="2" t="s">
        <v>8</v>
      </c>
      <c r="AP5" s="2" t="s">
        <v>7</v>
      </c>
      <c r="AQ5" s="2" t="s">
        <v>10</v>
      </c>
      <c r="AR5" s="2" t="s">
        <v>8</v>
      </c>
      <c r="AT5" s="2" t="s">
        <v>7</v>
      </c>
      <c r="AU5" s="2" t="s">
        <v>10</v>
      </c>
      <c r="AV5" s="2" t="s">
        <v>8</v>
      </c>
      <c r="AX5" s="2" t="s">
        <v>7</v>
      </c>
      <c r="AY5" s="2" t="s">
        <v>10</v>
      </c>
      <c r="AZ5" s="2" t="s">
        <v>8</v>
      </c>
      <c r="BB5" s="2" t="s">
        <v>7</v>
      </c>
      <c r="BC5" s="2" t="s">
        <v>10</v>
      </c>
      <c r="BD5" s="2" t="s">
        <v>8</v>
      </c>
      <c r="BF5" s="2" t="s">
        <v>7</v>
      </c>
      <c r="BG5" s="2" t="s">
        <v>10</v>
      </c>
      <c r="BH5" s="2" t="s">
        <v>8</v>
      </c>
      <c r="BJ5" s="2" t="s">
        <v>7</v>
      </c>
      <c r="BK5" s="2" t="s">
        <v>10</v>
      </c>
      <c r="BL5" s="2" t="s">
        <v>8</v>
      </c>
      <c r="BN5" s="2"/>
      <c r="BO5" s="2"/>
      <c r="BP5" s="2"/>
      <c r="BQ5" s="2"/>
      <c r="BR5" s="2"/>
      <c r="BS5" s="2"/>
      <c r="BT5" s="2"/>
      <c r="BU5" s="2"/>
      <c r="BV5" s="2"/>
      <c r="BW5" s="2"/>
      <c r="BX5" s="2"/>
      <c r="BY5" s="2"/>
      <c r="BZ5" s="2"/>
      <c r="CA5" s="2"/>
      <c r="CB5" s="2"/>
      <c r="CC5" s="2"/>
      <c r="CD5" s="2"/>
      <c r="CE5" s="2"/>
      <c r="CF5" s="2"/>
      <c r="CG5" s="2"/>
    </row>
    <row r="6" spans="1:85" x14ac:dyDescent="0.25">
      <c r="A6" s="1" t="s">
        <v>0</v>
      </c>
      <c r="B6" s="6">
        <v>353999</v>
      </c>
      <c r="C6" s="6"/>
      <c r="D6" s="7">
        <f>+B6+C6</f>
        <v>353999</v>
      </c>
      <c r="F6" s="6">
        <v>319946</v>
      </c>
      <c r="G6" s="6"/>
      <c r="H6" s="7">
        <f>+F6+G6</f>
        <v>319946</v>
      </c>
      <c r="J6" s="6">
        <v>321700</v>
      </c>
      <c r="K6" s="6"/>
      <c r="L6" s="7">
        <f>+J6+K6</f>
        <v>321700</v>
      </c>
      <c r="N6" s="6">
        <v>300784</v>
      </c>
      <c r="O6" s="6"/>
      <c r="P6" s="7">
        <f>+N6+O6</f>
        <v>300784</v>
      </c>
      <c r="R6" s="6">
        <v>263166</v>
      </c>
      <c r="S6" s="6"/>
      <c r="T6" s="7">
        <f>+R6+S6</f>
        <v>263166</v>
      </c>
      <c r="V6" s="6">
        <v>239292</v>
      </c>
      <c r="W6" s="6"/>
      <c r="X6" s="7">
        <f>+V6+W6</f>
        <v>239292</v>
      </c>
      <c r="Z6" s="6">
        <v>223723</v>
      </c>
      <c r="AA6" s="6"/>
      <c r="AB6" s="7">
        <f>+Z6+AA6</f>
        <v>223723</v>
      </c>
      <c r="AD6" s="6">
        <v>208880</v>
      </c>
      <c r="AE6" s="6"/>
      <c r="AF6" s="7">
        <f>+AD6+AE6</f>
        <v>208880</v>
      </c>
      <c r="AH6" s="6">
        <v>129562</v>
      </c>
      <c r="AI6" s="6"/>
      <c r="AJ6" s="7">
        <f>+AH6+AI6</f>
        <v>129562</v>
      </c>
      <c r="AL6" s="6">
        <v>102073</v>
      </c>
      <c r="AM6" s="6"/>
      <c r="AN6" s="7">
        <f>+AL6+AM6</f>
        <v>102073</v>
      </c>
      <c r="AP6" s="6">
        <v>101064</v>
      </c>
      <c r="AQ6" s="6"/>
      <c r="AR6" s="7">
        <f>+AP6+AQ6</f>
        <v>101064</v>
      </c>
      <c r="AT6" s="6">
        <v>92509</v>
      </c>
      <c r="AU6" s="6"/>
      <c r="AV6" s="7">
        <f>+AT6+AU6</f>
        <v>92509</v>
      </c>
      <c r="AX6" s="6">
        <v>94152</v>
      </c>
      <c r="AY6" s="6"/>
      <c r="AZ6" s="7">
        <f>+AX6+AY6</f>
        <v>94152</v>
      </c>
      <c r="BB6" s="6">
        <v>88544</v>
      </c>
      <c r="BC6" s="6"/>
      <c r="BD6" s="7">
        <f>+BB6+BC6</f>
        <v>88544</v>
      </c>
      <c r="BF6" s="6">
        <v>66010</v>
      </c>
      <c r="BG6" s="6"/>
      <c r="BH6" s="7">
        <f>+BF6+BG6</f>
        <v>66010</v>
      </c>
      <c r="BJ6" s="6">
        <v>90704</v>
      </c>
      <c r="BK6" s="6"/>
      <c r="BL6" s="7">
        <f>+BJ6+BK6</f>
        <v>90704</v>
      </c>
      <c r="BN6" s="6"/>
      <c r="BO6" s="6"/>
      <c r="BP6" s="6"/>
      <c r="BQ6" s="6"/>
      <c r="BR6" s="6"/>
      <c r="BS6" s="6"/>
      <c r="BT6" s="6"/>
      <c r="BU6" s="6"/>
      <c r="BV6" s="6"/>
      <c r="BW6" s="6"/>
      <c r="BX6" s="6"/>
      <c r="BY6" s="6"/>
      <c r="BZ6" s="6"/>
      <c r="CA6" s="6"/>
      <c r="CB6" s="6"/>
      <c r="CC6" s="6"/>
      <c r="CD6" s="6"/>
      <c r="CE6" s="6"/>
      <c r="CF6" s="6"/>
      <c r="CG6" s="6"/>
    </row>
    <row r="7" spans="1:85" x14ac:dyDescent="0.25">
      <c r="A7" t="s">
        <v>11</v>
      </c>
      <c r="B7" s="6">
        <v>124130</v>
      </c>
      <c r="C7" s="6">
        <v>-15322</v>
      </c>
      <c r="D7" s="7">
        <f>+B7+C7</f>
        <v>108808</v>
      </c>
      <c r="F7" s="6">
        <v>119995</v>
      </c>
      <c r="G7" s="6">
        <v>-14903</v>
      </c>
      <c r="H7" s="7">
        <f>+F7+G7</f>
        <v>105092</v>
      </c>
      <c r="J7" s="6">
        <v>119053</v>
      </c>
      <c r="K7" s="6">
        <v>-21180</v>
      </c>
      <c r="L7" s="7">
        <f>+J7+K7</f>
        <v>97873</v>
      </c>
      <c r="N7" s="6">
        <v>223708</v>
      </c>
      <c r="O7" s="6">
        <v>-129327</v>
      </c>
      <c r="P7" s="7">
        <f>+N7+O7</f>
        <v>94381</v>
      </c>
      <c r="R7" s="6">
        <v>95995</v>
      </c>
      <c r="S7" s="6">
        <v>-8498</v>
      </c>
      <c r="T7" s="7">
        <f>+R7+S7</f>
        <v>87497</v>
      </c>
      <c r="V7" s="6">
        <v>91859</v>
      </c>
      <c r="W7" s="6">
        <v>-10860</v>
      </c>
      <c r="X7" s="7">
        <f>+V7+W7</f>
        <v>80999</v>
      </c>
      <c r="Z7" s="6">
        <v>85694</v>
      </c>
      <c r="AA7" s="6">
        <v>-9599</v>
      </c>
      <c r="AB7" s="7">
        <f>+Z7+AA7</f>
        <v>76095</v>
      </c>
      <c r="AD7" s="6">
        <v>79810</v>
      </c>
      <c r="AE7" s="6">
        <v>-10827</v>
      </c>
      <c r="AF7" s="7">
        <f>+AD7+AE7</f>
        <v>68983</v>
      </c>
      <c r="AH7" s="6">
        <v>71654</v>
      </c>
      <c r="AI7" s="6">
        <v>-15337</v>
      </c>
      <c r="AJ7" s="7">
        <f>+AH7+AI7</f>
        <v>56317</v>
      </c>
      <c r="AL7" s="6">
        <v>59404</v>
      </c>
      <c r="AM7" s="6">
        <v>-8518</v>
      </c>
      <c r="AN7" s="7">
        <f>+AL7+AM7</f>
        <v>50886</v>
      </c>
      <c r="AP7" s="6">
        <v>54976</v>
      </c>
      <c r="AQ7" s="6">
        <v>-7111</v>
      </c>
      <c r="AR7" s="7">
        <f>+AP7+AQ7</f>
        <v>47865</v>
      </c>
      <c r="AT7" s="6">
        <v>51479</v>
      </c>
      <c r="AU7" s="6">
        <v>-5462</v>
      </c>
      <c r="AV7" s="7">
        <f>+AT7+AU7</f>
        <v>46017</v>
      </c>
      <c r="AX7" s="6">
        <v>55501</v>
      </c>
      <c r="AY7" s="6">
        <v>-8209</v>
      </c>
      <c r="AZ7" s="7">
        <f>+AX7+AY7</f>
        <v>47292</v>
      </c>
      <c r="BB7" s="6">
        <v>52284</v>
      </c>
      <c r="BC7" s="6">
        <v>-5729</v>
      </c>
      <c r="BD7" s="7">
        <f>+BB7+BC7</f>
        <v>46555</v>
      </c>
      <c r="BF7" s="6">
        <v>40162</v>
      </c>
      <c r="BG7" s="6">
        <v>-1698</v>
      </c>
      <c r="BH7" s="7">
        <f>+BF7+BG7</f>
        <v>38464</v>
      </c>
      <c r="BJ7" s="6">
        <v>52702</v>
      </c>
      <c r="BK7" s="6">
        <v>-8390</v>
      </c>
      <c r="BL7" s="7">
        <f>+BJ7+BK7</f>
        <v>44312</v>
      </c>
      <c r="BN7" s="6"/>
      <c r="BO7" s="6"/>
      <c r="BP7" s="6"/>
      <c r="BQ7" s="6"/>
      <c r="BR7" s="6"/>
      <c r="BS7" s="6"/>
      <c r="BT7" s="6"/>
      <c r="BU7" s="6"/>
      <c r="BV7" s="6"/>
      <c r="BW7" s="6"/>
      <c r="BX7" s="6"/>
      <c r="BY7" s="6"/>
      <c r="BZ7" s="6"/>
      <c r="CA7" s="6"/>
      <c r="CB7" s="6"/>
      <c r="CC7" s="6"/>
      <c r="CD7" s="6"/>
      <c r="CE7" s="6"/>
      <c r="CF7" s="6"/>
      <c r="CG7" s="6"/>
    </row>
    <row r="8" spans="1:85" x14ac:dyDescent="0.25">
      <c r="A8" t="s">
        <v>1</v>
      </c>
      <c r="B8" s="7">
        <f t="shared" ref="B8" si="0">+B6-B7</f>
        <v>229869</v>
      </c>
      <c r="C8" s="7">
        <f>+C6-C7</f>
        <v>15322</v>
      </c>
      <c r="D8" s="7">
        <f>+B8+C8</f>
        <v>245191</v>
      </c>
      <c r="F8" s="7">
        <f t="shared" ref="F8" si="1">+F6-F7</f>
        <v>199951</v>
      </c>
      <c r="G8" s="7">
        <f>+G6-G7</f>
        <v>14903</v>
      </c>
      <c r="H8" s="7">
        <f>+F8+G8</f>
        <v>214854</v>
      </c>
      <c r="J8" s="7">
        <f t="shared" ref="J8" si="2">+J6-J7</f>
        <v>202647</v>
      </c>
      <c r="K8" s="7">
        <f>+K6-K7</f>
        <v>21180</v>
      </c>
      <c r="L8" s="7">
        <f>+J8+K8</f>
        <v>223827</v>
      </c>
      <c r="N8" s="7">
        <f t="shared" ref="N8" si="3">+N6-N7</f>
        <v>77076</v>
      </c>
      <c r="O8" s="7">
        <f>+O6-O7</f>
        <v>129327</v>
      </c>
      <c r="P8" s="7">
        <f>+N8+O8</f>
        <v>206403</v>
      </c>
      <c r="R8" s="7">
        <f t="shared" ref="R8" si="4">+R6-R7</f>
        <v>167171</v>
      </c>
      <c r="S8" s="7">
        <f>+S6-S7</f>
        <v>8498</v>
      </c>
      <c r="T8" s="7">
        <f>+R8+S8</f>
        <v>175669</v>
      </c>
      <c r="V8" s="7">
        <f>+V6-V7</f>
        <v>147433</v>
      </c>
      <c r="W8" s="7">
        <f>+W6-W7</f>
        <v>10860</v>
      </c>
      <c r="X8" s="7">
        <f>+V8+W8</f>
        <v>158293</v>
      </c>
      <c r="Z8" s="7">
        <f>+Z6-Z7</f>
        <v>138029</v>
      </c>
      <c r="AA8" s="7">
        <f>+AA6-AA7</f>
        <v>9599</v>
      </c>
      <c r="AB8" s="7">
        <f>+Z8+AA8</f>
        <v>147628</v>
      </c>
      <c r="AD8" s="7">
        <f>+AD6-AD7</f>
        <v>129070</v>
      </c>
      <c r="AE8" s="7">
        <f>+AE6-AE7</f>
        <v>10827</v>
      </c>
      <c r="AF8" s="7">
        <f>+AD8+AE8</f>
        <v>139897</v>
      </c>
      <c r="AH8" s="7">
        <f>+AH6-AH7</f>
        <v>57908</v>
      </c>
      <c r="AI8" s="7">
        <f>+AI6-AI7</f>
        <v>15337</v>
      </c>
      <c r="AJ8" s="7">
        <f>+AH8+AI8</f>
        <v>73245</v>
      </c>
      <c r="AL8" s="7">
        <f>+AL6-AL7</f>
        <v>42669</v>
      </c>
      <c r="AM8" s="7">
        <f>+AM6-AM7</f>
        <v>8518</v>
      </c>
      <c r="AN8" s="7">
        <f>+AL8+AM8</f>
        <v>51187</v>
      </c>
      <c r="AP8" s="7">
        <f>+AP6-AP7</f>
        <v>46088</v>
      </c>
      <c r="AQ8" s="7">
        <f>+AQ6-AQ7</f>
        <v>7111</v>
      </c>
      <c r="AR8" s="7">
        <f>+AP8+AQ8</f>
        <v>53199</v>
      </c>
      <c r="AT8" s="7">
        <f>+AT6-AT7</f>
        <v>41030</v>
      </c>
      <c r="AU8" s="7">
        <f>+AU6-AU7</f>
        <v>5462</v>
      </c>
      <c r="AV8" s="7">
        <f>+AT8+AU8</f>
        <v>46492</v>
      </c>
      <c r="AX8" s="7">
        <f>+AX6-AX7</f>
        <v>38651</v>
      </c>
      <c r="AY8" s="7">
        <f>+AY6-AY7</f>
        <v>8209</v>
      </c>
      <c r="AZ8" s="7">
        <f>+AX8+AY8</f>
        <v>46860</v>
      </c>
      <c r="BB8" s="7">
        <f>+BB6-BB7</f>
        <v>36260</v>
      </c>
      <c r="BC8" s="7">
        <f>+BC6-BC7</f>
        <v>5729</v>
      </c>
      <c r="BD8" s="7">
        <f>+BB8+BC8</f>
        <v>41989</v>
      </c>
      <c r="BF8" s="7">
        <f>+BF6-BF7</f>
        <v>25848</v>
      </c>
      <c r="BG8" s="7">
        <f>+BG6-BG7</f>
        <v>1698</v>
      </c>
      <c r="BH8" s="7">
        <f>+BF8+BG8</f>
        <v>27546</v>
      </c>
      <c r="BJ8" s="7">
        <f>+BJ6-BJ7</f>
        <v>38002</v>
      </c>
      <c r="BK8" s="7">
        <f>+BK6-BK7</f>
        <v>8390</v>
      </c>
      <c r="BL8" s="7">
        <f>+BJ8+BK8</f>
        <v>46392</v>
      </c>
      <c r="BN8" s="7"/>
      <c r="BO8" s="7"/>
      <c r="BP8" s="7"/>
      <c r="BQ8" s="7"/>
      <c r="BR8" s="7"/>
      <c r="BS8" s="7"/>
      <c r="BT8" s="7"/>
      <c r="BU8" s="7"/>
      <c r="BV8" s="7"/>
      <c r="BW8" s="7"/>
      <c r="BX8" s="7"/>
      <c r="BY8" s="7"/>
      <c r="BZ8" s="7"/>
      <c r="CA8" s="7"/>
      <c r="CB8" s="7"/>
      <c r="CC8" s="7"/>
      <c r="CD8" s="7"/>
      <c r="CE8" s="7"/>
      <c r="CF8" s="7"/>
      <c r="CG8" s="7"/>
    </row>
    <row r="9" spans="1:85" x14ac:dyDescent="0.25">
      <c r="A9" s="1" t="s">
        <v>2</v>
      </c>
      <c r="B9" s="6"/>
      <c r="C9" s="6"/>
      <c r="D9" s="6"/>
      <c r="F9" s="6"/>
      <c r="G9" s="6"/>
      <c r="H9" s="6"/>
      <c r="J9" s="6"/>
      <c r="K9" s="6"/>
      <c r="L9" s="6"/>
      <c r="N9" s="6"/>
      <c r="O9" s="6"/>
      <c r="P9" s="6"/>
      <c r="R9" s="6"/>
      <c r="S9" s="6"/>
      <c r="T9" s="6"/>
      <c r="V9" s="6"/>
      <c r="W9" s="6"/>
      <c r="X9" s="6"/>
      <c r="Z9" s="6"/>
      <c r="AA9" s="6"/>
      <c r="AB9" s="6"/>
      <c r="AD9" s="6"/>
      <c r="AE9" s="6"/>
      <c r="AF9" s="6"/>
      <c r="AH9" s="6"/>
      <c r="AI9" s="6"/>
      <c r="AJ9" s="6"/>
      <c r="AL9" s="6"/>
      <c r="AM9" s="6"/>
      <c r="AN9" s="6"/>
      <c r="AP9" s="6"/>
      <c r="AQ9" s="6"/>
      <c r="AR9" s="6"/>
      <c r="AT9" s="6"/>
      <c r="AU9" s="6"/>
      <c r="AV9" s="6"/>
      <c r="AX9" s="6"/>
      <c r="AY9" s="6"/>
      <c r="AZ9" s="6"/>
      <c r="BB9" s="6"/>
      <c r="BC9" s="6"/>
      <c r="BD9" s="6"/>
      <c r="BF9" s="6"/>
      <c r="BG9" s="6"/>
      <c r="BH9" s="6"/>
      <c r="BJ9" s="6"/>
      <c r="BK9" s="6"/>
      <c r="BL9" s="6"/>
      <c r="BN9" s="6"/>
      <c r="BO9" s="6"/>
      <c r="BP9" s="6"/>
      <c r="BQ9" s="6"/>
      <c r="BR9" s="6"/>
      <c r="BS9" s="6"/>
      <c r="BT9" s="6"/>
      <c r="BU9" s="6"/>
      <c r="BV9" s="6"/>
      <c r="BW9" s="6"/>
      <c r="BX9" s="6"/>
      <c r="BY9" s="6"/>
      <c r="BZ9" s="6"/>
      <c r="CA9" s="6"/>
      <c r="CB9" s="6"/>
      <c r="CC9" s="6"/>
      <c r="CD9" s="6"/>
      <c r="CE9" s="6"/>
      <c r="CF9" s="6"/>
      <c r="CG9" s="6"/>
    </row>
    <row r="10" spans="1:85" x14ac:dyDescent="0.25">
      <c r="A10" t="s">
        <v>12</v>
      </c>
      <c r="B10" s="6">
        <v>35264</v>
      </c>
      <c r="C10" s="6">
        <v>-2456</v>
      </c>
      <c r="D10" s="7">
        <f>+B10+C10</f>
        <v>32808</v>
      </c>
      <c r="F10" s="6">
        <v>37399</v>
      </c>
      <c r="G10" s="6">
        <v>-2823</v>
      </c>
      <c r="H10" s="7">
        <f>+F10+G10</f>
        <v>34576</v>
      </c>
      <c r="J10" s="6">
        <v>36456</v>
      </c>
      <c r="K10" s="6">
        <v>-1959</v>
      </c>
      <c r="L10" s="7">
        <f t="shared" ref="L10:L13" si="5">+J10+K10</f>
        <v>34497</v>
      </c>
      <c r="N10" s="6">
        <v>32617</v>
      </c>
      <c r="O10" s="6">
        <v>-2262</v>
      </c>
      <c r="P10" s="7">
        <f t="shared" ref="P10:P13" si="6">+N10+O10</f>
        <v>30355</v>
      </c>
      <c r="R10" s="6">
        <v>26983</v>
      </c>
      <c r="S10" s="6">
        <v>-1752</v>
      </c>
      <c r="T10" s="7">
        <f t="shared" ref="T10:T13" si="7">+R10+S10</f>
        <v>25231</v>
      </c>
      <c r="V10" s="6">
        <v>25414</v>
      </c>
      <c r="W10" s="6">
        <v>-1745</v>
      </c>
      <c r="X10" s="7">
        <f t="shared" ref="X10:X13" si="8">+V10+W10</f>
        <v>23669</v>
      </c>
      <c r="Z10" s="6">
        <v>27492</v>
      </c>
      <c r="AA10" s="6">
        <v>-1675</v>
      </c>
      <c r="AB10" s="7">
        <f t="shared" ref="AB10:AB13" si="9">+Z10+AA10</f>
        <v>25817</v>
      </c>
      <c r="AD10" s="6">
        <v>20354</v>
      </c>
      <c r="AE10" s="6">
        <v>-1013</v>
      </c>
      <c r="AF10" s="7">
        <f t="shared" ref="AF10:AF13" si="10">+AD10+AE10</f>
        <v>19341</v>
      </c>
      <c r="AH10" s="6">
        <v>19423</v>
      </c>
      <c r="AI10" s="6">
        <v>-748</v>
      </c>
      <c r="AJ10" s="7">
        <f t="shared" ref="AJ10:AJ13" si="11">+AH10+AI10</f>
        <v>18675</v>
      </c>
      <c r="AL10" s="6">
        <v>17195</v>
      </c>
      <c r="AM10" s="6">
        <v>-683</v>
      </c>
      <c r="AN10" s="7">
        <f t="shared" ref="AN10:AN13" si="12">+AL10+AM10</f>
        <v>16512</v>
      </c>
      <c r="AP10" s="6">
        <v>17631</v>
      </c>
      <c r="AQ10" s="6">
        <v>-825</v>
      </c>
      <c r="AR10" s="7">
        <f t="shared" ref="AR10:AR13" si="13">+AP10+AQ10</f>
        <v>16806</v>
      </c>
      <c r="AT10" s="6">
        <v>14173</v>
      </c>
      <c r="AU10" s="6">
        <v>-642</v>
      </c>
      <c r="AV10" s="7">
        <f t="shared" ref="AV10:AV13" si="14">+AT10+AU10</f>
        <v>13531</v>
      </c>
      <c r="AX10" s="6">
        <v>12857</v>
      </c>
      <c r="AY10" s="6">
        <v>-977</v>
      </c>
      <c r="AZ10" s="7">
        <f t="shared" ref="AZ10:AZ21" si="15">+AX10+AY10</f>
        <v>11880</v>
      </c>
      <c r="BB10" s="6">
        <v>11609</v>
      </c>
      <c r="BC10" s="6">
        <v>-754</v>
      </c>
      <c r="BD10" s="7">
        <f t="shared" ref="BD10:BD27" si="16">+BB10+BC10</f>
        <v>10855</v>
      </c>
      <c r="BF10" s="6">
        <v>6305</v>
      </c>
      <c r="BG10" s="6">
        <v>-453</v>
      </c>
      <c r="BH10" s="7">
        <f t="shared" ref="BH10:BH27" si="17">+BF10+BG10</f>
        <v>5852</v>
      </c>
      <c r="BJ10" s="6">
        <v>10130</v>
      </c>
      <c r="BK10" s="6">
        <v>-253</v>
      </c>
      <c r="BL10" s="7">
        <f t="shared" ref="BL10:BL27" si="18">+BJ10+BK10</f>
        <v>9877</v>
      </c>
      <c r="BN10" s="6"/>
      <c r="BO10" s="6"/>
      <c r="BP10" s="6"/>
      <c r="BQ10" s="6"/>
      <c r="BR10" s="6"/>
      <c r="BS10" s="6"/>
      <c r="BT10" s="6"/>
      <c r="BU10" s="6"/>
      <c r="BV10" s="6"/>
      <c r="BW10" s="6"/>
      <c r="BX10" s="6"/>
      <c r="BY10" s="6"/>
      <c r="BZ10" s="6"/>
      <c r="CA10" s="6"/>
      <c r="CB10" s="6"/>
      <c r="CC10" s="6"/>
      <c r="CD10" s="6"/>
      <c r="CE10" s="6"/>
      <c r="CF10" s="6"/>
      <c r="CG10" s="6"/>
    </row>
    <row r="11" spans="1:85" x14ac:dyDescent="0.25">
      <c r="A11" t="s">
        <v>13</v>
      </c>
      <c r="B11" s="6">
        <v>40295</v>
      </c>
      <c r="C11" s="6">
        <v>-8496</v>
      </c>
      <c r="D11" s="7">
        <f>+B11+C11</f>
        <v>31799</v>
      </c>
      <c r="F11" s="6">
        <v>35741</v>
      </c>
      <c r="G11" s="6">
        <v>-7552</v>
      </c>
      <c r="H11" s="7">
        <f>+F11+G11</f>
        <v>28189</v>
      </c>
      <c r="J11" s="6">
        <v>26151</v>
      </c>
      <c r="K11" s="6">
        <v>-956</v>
      </c>
      <c r="L11" s="7">
        <f t="shared" si="5"/>
        <v>25195</v>
      </c>
      <c r="N11" s="6">
        <v>23271</v>
      </c>
      <c r="O11" s="6">
        <v>-2756</v>
      </c>
      <c r="P11" s="7">
        <f t="shared" si="6"/>
        <v>20515</v>
      </c>
      <c r="R11" s="6">
        <v>39639</v>
      </c>
      <c r="S11" s="6">
        <v>-20027</v>
      </c>
      <c r="T11" s="7">
        <f t="shared" si="7"/>
        <v>19612</v>
      </c>
      <c r="V11" s="6">
        <v>23759</v>
      </c>
      <c r="W11" s="6">
        <v>-2767</v>
      </c>
      <c r="X11" s="7">
        <f t="shared" si="8"/>
        <v>20992</v>
      </c>
      <c r="Z11" s="6">
        <v>32598</v>
      </c>
      <c r="AA11" s="6">
        <v>-12759</v>
      </c>
      <c r="AB11" s="7">
        <f t="shared" si="9"/>
        <v>19839</v>
      </c>
      <c r="AD11" s="6">
        <v>37588</v>
      </c>
      <c r="AE11" s="6">
        <v>-21228</v>
      </c>
      <c r="AF11" s="7">
        <f t="shared" si="10"/>
        <v>16360</v>
      </c>
      <c r="AH11" s="6">
        <v>62530</v>
      </c>
      <c r="AI11" s="6">
        <v>-47182</v>
      </c>
      <c r="AJ11" s="7">
        <f t="shared" si="11"/>
        <v>15348</v>
      </c>
      <c r="AL11" s="6">
        <v>28550</v>
      </c>
      <c r="AM11" s="6">
        <v>-14598</v>
      </c>
      <c r="AN11" s="7">
        <f t="shared" si="12"/>
        <v>13952</v>
      </c>
      <c r="AP11" s="6">
        <v>43177</v>
      </c>
      <c r="AQ11" s="6">
        <v>-28640</v>
      </c>
      <c r="AR11" s="7">
        <f t="shared" si="13"/>
        <v>14537</v>
      </c>
      <c r="AT11" s="6">
        <v>16138</v>
      </c>
      <c r="AU11" s="6">
        <v>-2135</v>
      </c>
      <c r="AV11" s="7">
        <f t="shared" si="14"/>
        <v>14003</v>
      </c>
      <c r="AX11" s="6">
        <v>13684</v>
      </c>
      <c r="AY11" s="6">
        <v>11</v>
      </c>
      <c r="AZ11" s="7">
        <f t="shared" si="15"/>
        <v>13695</v>
      </c>
      <c r="BB11" s="6">
        <v>18217</v>
      </c>
      <c r="BC11" s="6">
        <v>-4761</v>
      </c>
      <c r="BD11" s="7">
        <f t="shared" si="16"/>
        <v>13456</v>
      </c>
      <c r="BF11" s="6">
        <v>20670</v>
      </c>
      <c r="BG11" s="6">
        <v>-10908</v>
      </c>
      <c r="BH11" s="7">
        <f t="shared" si="17"/>
        <v>9762</v>
      </c>
      <c r="BJ11" s="6">
        <v>16699</v>
      </c>
      <c r="BK11" s="6">
        <v>-5419</v>
      </c>
      <c r="BL11" s="7">
        <f t="shared" si="18"/>
        <v>11280</v>
      </c>
      <c r="BN11" s="6"/>
      <c r="BO11" s="6"/>
      <c r="BP11" s="6"/>
      <c r="BQ11" s="6"/>
      <c r="BR11" s="6"/>
      <c r="BS11" s="6"/>
      <c r="BT11" s="6"/>
      <c r="BU11" s="6"/>
      <c r="BV11" s="6"/>
      <c r="BW11" s="6"/>
      <c r="BX11" s="6"/>
      <c r="BY11" s="6"/>
      <c r="BZ11" s="6"/>
      <c r="CA11" s="6"/>
      <c r="CB11" s="6"/>
      <c r="CC11" s="6"/>
      <c r="CD11" s="6"/>
      <c r="CE11" s="6"/>
      <c r="CF11" s="6"/>
      <c r="CG11" s="6"/>
    </row>
    <row r="12" spans="1:85" x14ac:dyDescent="0.25">
      <c r="A12" t="s">
        <v>52</v>
      </c>
      <c r="B12" s="6">
        <v>16824</v>
      </c>
      <c r="C12" s="6">
        <v>-1977</v>
      </c>
      <c r="D12" s="7">
        <f>+B12+C12</f>
        <v>14847</v>
      </c>
      <c r="F12" s="6">
        <v>14450</v>
      </c>
      <c r="G12" s="6">
        <v>-1904</v>
      </c>
      <c r="H12" s="7">
        <f>+F12+G12</f>
        <v>12546</v>
      </c>
      <c r="J12" s="6">
        <v>15901</v>
      </c>
      <c r="K12" s="6">
        <v>-1832</v>
      </c>
      <c r="L12" s="7">
        <f t="shared" si="5"/>
        <v>14069</v>
      </c>
      <c r="N12" s="6">
        <v>30532</v>
      </c>
      <c r="O12" s="6">
        <v>-17001</v>
      </c>
      <c r="P12" s="7">
        <f t="shared" si="6"/>
        <v>13531</v>
      </c>
      <c r="R12" s="6">
        <v>272226</v>
      </c>
      <c r="S12" s="6">
        <v>-261164</v>
      </c>
      <c r="T12" s="7">
        <f t="shared" si="7"/>
        <v>11062</v>
      </c>
      <c r="V12" s="6">
        <v>12517</v>
      </c>
      <c r="W12" s="6">
        <v>-1099</v>
      </c>
      <c r="X12" s="7">
        <f t="shared" si="8"/>
        <v>11418</v>
      </c>
      <c r="Z12" s="6">
        <v>14735</v>
      </c>
      <c r="AA12" s="6">
        <v>-1370</v>
      </c>
      <c r="AB12" s="7">
        <f t="shared" si="9"/>
        <v>13365</v>
      </c>
      <c r="AD12" s="6">
        <v>12203</v>
      </c>
      <c r="AE12" s="6">
        <v>-696</v>
      </c>
      <c r="AF12" s="7">
        <f t="shared" si="10"/>
        <v>11507</v>
      </c>
      <c r="AH12" s="6">
        <v>11293</v>
      </c>
      <c r="AI12" s="6">
        <v>-267</v>
      </c>
      <c r="AJ12" s="7">
        <f t="shared" si="11"/>
        <v>11026</v>
      </c>
      <c r="AL12" s="6">
        <v>11252</v>
      </c>
      <c r="AM12" s="6">
        <v>-709</v>
      </c>
      <c r="AN12" s="7">
        <f t="shared" si="12"/>
        <v>10543</v>
      </c>
      <c r="AP12" s="6">
        <v>12061</v>
      </c>
      <c r="AQ12" s="6">
        <v>-599</v>
      </c>
      <c r="AR12" s="7">
        <f t="shared" si="13"/>
        <v>11462</v>
      </c>
      <c r="AT12" s="6">
        <v>10360</v>
      </c>
      <c r="AU12" s="6">
        <v>-425</v>
      </c>
      <c r="AV12" s="7">
        <f t="shared" si="14"/>
        <v>9935</v>
      </c>
      <c r="AX12" s="6">
        <v>12638</v>
      </c>
      <c r="AY12" s="6">
        <v>-4036</v>
      </c>
      <c r="AZ12" s="7">
        <f t="shared" si="15"/>
        <v>8602</v>
      </c>
      <c r="BB12" s="6">
        <v>11684</v>
      </c>
      <c r="BC12" s="6">
        <v>-765</v>
      </c>
      <c r="BD12" s="7">
        <f t="shared" si="16"/>
        <v>10919</v>
      </c>
      <c r="BF12" s="6">
        <v>4418</v>
      </c>
      <c r="BG12" s="6">
        <v>-431</v>
      </c>
      <c r="BH12" s="7">
        <f t="shared" si="17"/>
        <v>3987</v>
      </c>
      <c r="BJ12" s="6">
        <v>4048</v>
      </c>
      <c r="BK12" s="6">
        <v>-389</v>
      </c>
      <c r="BL12" s="7">
        <f t="shared" si="18"/>
        <v>3659</v>
      </c>
      <c r="BN12" s="6"/>
      <c r="BO12" s="6"/>
      <c r="BP12" s="6"/>
      <c r="BQ12" s="6"/>
      <c r="BR12" s="6"/>
      <c r="BS12" s="6"/>
      <c r="BT12" s="6"/>
      <c r="BU12" s="6"/>
      <c r="BV12" s="6"/>
      <c r="BW12" s="6"/>
      <c r="BX12" s="6"/>
      <c r="BY12" s="6"/>
      <c r="BZ12" s="6"/>
      <c r="CA12" s="6"/>
      <c r="CB12" s="6"/>
      <c r="CC12" s="6"/>
      <c r="CD12" s="6"/>
      <c r="CE12" s="6"/>
      <c r="CF12" s="6"/>
      <c r="CG12" s="6"/>
    </row>
    <row r="13" spans="1:85" x14ac:dyDescent="0.25">
      <c r="A13" t="s">
        <v>14</v>
      </c>
      <c r="B13" s="7">
        <f t="shared" ref="B13" si="19">+B10+B11+B12</f>
        <v>92383</v>
      </c>
      <c r="C13" s="7">
        <f t="shared" ref="C13" si="20">SUM(C10:C12)</f>
        <v>-12929</v>
      </c>
      <c r="D13" s="7">
        <f>+B13+C13</f>
        <v>79454</v>
      </c>
      <c r="F13" s="7">
        <f t="shared" ref="F13" si="21">+F10+F11+F12</f>
        <v>87590</v>
      </c>
      <c r="G13" s="7">
        <f t="shared" ref="G13" si="22">SUM(G10:G12)</f>
        <v>-12279</v>
      </c>
      <c r="H13" s="7">
        <f>+F13+G13</f>
        <v>75311</v>
      </c>
      <c r="J13" s="7">
        <f t="shared" ref="J13" si="23">+J10+J11+J12</f>
        <v>78508</v>
      </c>
      <c r="K13" s="7">
        <f t="shared" ref="K13" si="24">SUM(K10:K12)</f>
        <v>-4747</v>
      </c>
      <c r="L13" s="7">
        <f t="shared" si="5"/>
        <v>73761</v>
      </c>
      <c r="N13" s="7">
        <f t="shared" ref="N13" si="25">+N10+N11+N12</f>
        <v>86420</v>
      </c>
      <c r="O13" s="7">
        <f t="shared" ref="O13" si="26">SUM(O10:O12)</f>
        <v>-22019</v>
      </c>
      <c r="P13" s="7">
        <f t="shared" si="6"/>
        <v>64401</v>
      </c>
      <c r="R13" s="7">
        <f t="shared" ref="R13" si="27">+R10+R11+R12</f>
        <v>338848</v>
      </c>
      <c r="S13" s="7">
        <f t="shared" ref="S13" si="28">SUM(S10:S12)</f>
        <v>-282943</v>
      </c>
      <c r="T13" s="7">
        <f t="shared" si="7"/>
        <v>55905</v>
      </c>
      <c r="V13" s="7">
        <f>SUM(V10:V12)</f>
        <v>61690</v>
      </c>
      <c r="W13" s="7">
        <f t="shared" ref="W13" si="29">SUM(W10:W12)</f>
        <v>-5611</v>
      </c>
      <c r="X13" s="7">
        <f t="shared" si="8"/>
        <v>56079</v>
      </c>
      <c r="Z13" s="7">
        <f>SUM(Z10:Z12)</f>
        <v>74825</v>
      </c>
      <c r="AA13" s="7">
        <f t="shared" ref="AA13" si="30">SUM(AA10:AA12)</f>
        <v>-15804</v>
      </c>
      <c r="AB13" s="7">
        <f t="shared" si="9"/>
        <v>59021</v>
      </c>
      <c r="AD13" s="7">
        <f>SUM(AD10:AD12)</f>
        <v>70145</v>
      </c>
      <c r="AE13" s="7">
        <f t="shared" ref="AE13" si="31">SUM(AE10:AE12)</f>
        <v>-22937</v>
      </c>
      <c r="AF13" s="7">
        <f t="shared" si="10"/>
        <v>47208</v>
      </c>
      <c r="AH13" s="7">
        <f>SUM(AH10:AH12)</f>
        <v>93246</v>
      </c>
      <c r="AI13" s="7">
        <f t="shared" ref="AI13" si="32">SUM(AI10:AI12)</f>
        <v>-48197</v>
      </c>
      <c r="AJ13" s="7">
        <f t="shared" si="11"/>
        <v>45049</v>
      </c>
      <c r="AL13" s="7">
        <f>SUM(AL10:AL12)</f>
        <v>56997</v>
      </c>
      <c r="AM13" s="7">
        <f t="shared" ref="AM13" si="33">SUM(AM10:AM12)</f>
        <v>-15990</v>
      </c>
      <c r="AN13" s="7">
        <f t="shared" si="12"/>
        <v>41007</v>
      </c>
      <c r="AP13" s="7">
        <f>SUM(AP10:AP12)</f>
        <v>72869</v>
      </c>
      <c r="AQ13" s="7">
        <f t="shared" ref="AQ13" si="34">SUM(AQ10:AQ12)</f>
        <v>-30064</v>
      </c>
      <c r="AR13" s="7">
        <f t="shared" si="13"/>
        <v>42805</v>
      </c>
      <c r="AT13" s="7">
        <f>SUM(AT10:AT12)</f>
        <v>40671</v>
      </c>
      <c r="AU13" s="7">
        <f t="shared" ref="AU13" si="35">SUM(AU10:AU12)</f>
        <v>-3202</v>
      </c>
      <c r="AV13" s="7">
        <f t="shared" si="14"/>
        <v>37469</v>
      </c>
      <c r="AX13" s="7">
        <f>SUM(AX10:AX12)</f>
        <v>39179</v>
      </c>
      <c r="AY13" s="7">
        <f t="shared" ref="AY13" si="36">SUM(AY10:AY12)</f>
        <v>-5002</v>
      </c>
      <c r="AZ13" s="7">
        <f t="shared" si="15"/>
        <v>34177</v>
      </c>
      <c r="BB13" s="7">
        <f>SUM(BB10:BB12)</f>
        <v>41510</v>
      </c>
      <c r="BC13" s="7">
        <f t="shared" ref="BC13" si="37">SUM(BC10:BC12)</f>
        <v>-6280</v>
      </c>
      <c r="BD13" s="7">
        <f t="shared" si="16"/>
        <v>35230</v>
      </c>
      <c r="BF13" s="7">
        <f>SUM(BF10:BF12)</f>
        <v>31393</v>
      </c>
      <c r="BG13" s="7">
        <f t="shared" ref="BG13" si="38">SUM(BG10:BG12)</f>
        <v>-11792</v>
      </c>
      <c r="BH13" s="7">
        <f t="shared" si="17"/>
        <v>19601</v>
      </c>
      <c r="BJ13" s="7">
        <f>SUM(BJ10:BJ12)</f>
        <v>30877</v>
      </c>
      <c r="BK13" s="7">
        <f t="shared" ref="BK13" si="39">SUM(BK10:BK12)</f>
        <v>-6061</v>
      </c>
      <c r="BL13" s="7">
        <f t="shared" si="18"/>
        <v>24816</v>
      </c>
      <c r="BN13" s="7"/>
      <c r="BO13" s="7"/>
      <c r="BP13" s="7"/>
      <c r="BQ13" s="7"/>
      <c r="BR13" s="7"/>
      <c r="BS13" s="7"/>
      <c r="BT13" s="7"/>
      <c r="BU13" s="7"/>
      <c r="BV13" s="7"/>
      <c r="BW13" s="7"/>
      <c r="BX13" s="7"/>
      <c r="BY13" s="7"/>
      <c r="BZ13" s="7"/>
      <c r="CA13" s="7"/>
      <c r="CB13" s="7"/>
      <c r="CC13" s="7"/>
      <c r="CD13" s="7"/>
      <c r="CE13" s="7"/>
      <c r="CF13" s="7"/>
      <c r="CG13" s="7"/>
    </row>
    <row r="14" spans="1:85" x14ac:dyDescent="0.25">
      <c r="A14" t="s">
        <v>55</v>
      </c>
      <c r="B14" s="19"/>
      <c r="C14" s="7"/>
      <c r="D14" s="7"/>
      <c r="F14" s="19"/>
      <c r="G14" s="7"/>
      <c r="H14" s="7"/>
      <c r="J14" s="19"/>
      <c r="K14" s="7"/>
      <c r="L14" s="7"/>
      <c r="N14" s="19"/>
      <c r="O14" s="7"/>
      <c r="P14" s="7"/>
      <c r="R14" s="19"/>
      <c r="S14" s="7"/>
      <c r="T14" s="7"/>
      <c r="V14" s="6"/>
      <c r="W14" s="7"/>
      <c r="X14" s="7"/>
      <c r="Z14" s="6"/>
      <c r="AA14" s="7"/>
      <c r="AB14" s="7"/>
      <c r="AD14" s="6"/>
      <c r="AE14" s="7"/>
      <c r="AF14" s="7"/>
      <c r="AH14" s="6"/>
      <c r="AI14" s="7"/>
      <c r="AJ14" s="7"/>
      <c r="AL14" s="6"/>
      <c r="AM14" s="7"/>
      <c r="AN14" s="7"/>
      <c r="AP14" s="6"/>
      <c r="AQ14" s="7"/>
      <c r="AR14" s="7"/>
      <c r="AT14" s="6">
        <v>15263</v>
      </c>
      <c r="AU14" s="7">
        <v>-15263</v>
      </c>
      <c r="AV14" s="7"/>
      <c r="AX14" s="7"/>
      <c r="AY14" s="7"/>
      <c r="AZ14" s="7"/>
      <c r="BB14" s="7"/>
      <c r="BC14" s="7"/>
      <c r="BD14" s="7"/>
      <c r="BF14" s="7"/>
      <c r="BG14" s="7"/>
      <c r="BH14" s="7"/>
      <c r="BJ14" s="7"/>
      <c r="BK14" s="7"/>
      <c r="BL14" s="7"/>
      <c r="BN14" s="7"/>
      <c r="BO14" s="7"/>
      <c r="BP14" s="7"/>
      <c r="BQ14" s="7"/>
      <c r="BR14" s="7"/>
      <c r="BS14" s="7"/>
      <c r="BT14" s="7"/>
      <c r="BU14" s="7"/>
      <c r="BV14" s="7"/>
      <c r="BW14" s="7"/>
      <c r="BX14" s="7"/>
      <c r="BY14" s="7"/>
      <c r="BZ14" s="7"/>
      <c r="CA14" s="7"/>
      <c r="CB14" s="7"/>
      <c r="CC14" s="7"/>
      <c r="CD14" s="7"/>
      <c r="CE14" s="7"/>
      <c r="CF14" s="7"/>
      <c r="CG14" s="7"/>
    </row>
    <row r="15" spans="1:85" x14ac:dyDescent="0.25">
      <c r="A15" t="s">
        <v>3</v>
      </c>
      <c r="B15" s="7">
        <f t="shared" ref="B15" si="40">+B8-B13-B14</f>
        <v>137486</v>
      </c>
      <c r="C15" s="7">
        <f>+C8-C13+C14</f>
        <v>28251</v>
      </c>
      <c r="D15" s="7">
        <f>+B15+C15</f>
        <v>165737</v>
      </c>
      <c r="F15" s="7">
        <f t="shared" ref="F15" si="41">+F8-F13-F14</f>
        <v>112361</v>
      </c>
      <c r="G15" s="7">
        <f>+G8-G13+G14</f>
        <v>27182</v>
      </c>
      <c r="H15" s="7">
        <f>+F15+G15</f>
        <v>139543</v>
      </c>
      <c r="J15" s="7">
        <f t="shared" ref="J15" si="42">+J8-J13-J14</f>
        <v>124139</v>
      </c>
      <c r="K15" s="7">
        <f>+K8-K13+K14</f>
        <v>25927</v>
      </c>
      <c r="L15" s="7">
        <f t="shared" ref="L15:L21" si="43">+J15+K15</f>
        <v>150066</v>
      </c>
      <c r="N15" s="7">
        <f t="shared" ref="N15" si="44">+N8-N13-N14</f>
        <v>-9344</v>
      </c>
      <c r="O15" s="7">
        <f>+O8-O13+O14</f>
        <v>151346</v>
      </c>
      <c r="P15" s="7">
        <f t="shared" ref="P15:P21" si="45">+N15+O15</f>
        <v>142002</v>
      </c>
      <c r="R15" s="7">
        <f t="shared" ref="R15" si="46">+R8-R13-R14</f>
        <v>-171677</v>
      </c>
      <c r="S15" s="7">
        <f>+S8-S13+S14</f>
        <v>291441</v>
      </c>
      <c r="T15" s="7">
        <f t="shared" ref="T15:T21" si="47">+R15+S15</f>
        <v>119764</v>
      </c>
      <c r="V15" s="7">
        <f>+V8-V13+V14</f>
        <v>85743</v>
      </c>
      <c r="W15" s="7">
        <f>+W8-W13+W14</f>
        <v>16471</v>
      </c>
      <c r="X15" s="7">
        <f t="shared" ref="X15:X21" si="48">+V15+W15</f>
        <v>102214</v>
      </c>
      <c r="Z15" s="7">
        <f>+Z8-Z13+Z14</f>
        <v>63204</v>
      </c>
      <c r="AA15" s="7">
        <f>+AA8-AA13+AA14</f>
        <v>25403</v>
      </c>
      <c r="AB15" s="7">
        <f t="shared" ref="AB15:AB21" si="49">+Z15+AA15</f>
        <v>88607</v>
      </c>
      <c r="AD15" s="7">
        <f>+AD8-AD13+AD14</f>
        <v>58925</v>
      </c>
      <c r="AE15" s="7">
        <f>+AE8-AE13+AE14</f>
        <v>33764</v>
      </c>
      <c r="AF15" s="7">
        <f t="shared" ref="AF15:AF21" si="50">+AD15+AE15</f>
        <v>92689</v>
      </c>
      <c r="AH15" s="7">
        <f>+AH8-AH13+AH14</f>
        <v>-35338</v>
      </c>
      <c r="AI15" s="7">
        <f>+AI8-AI13+AI14</f>
        <v>63534</v>
      </c>
      <c r="AJ15" s="7">
        <f t="shared" ref="AJ15:AJ21" si="51">+AH15+AI15</f>
        <v>28196</v>
      </c>
      <c r="AL15" s="7">
        <f>+AL8-AL13+AL14</f>
        <v>-14328</v>
      </c>
      <c r="AM15" s="7">
        <f>+AM8-AM13+AM14</f>
        <v>24508</v>
      </c>
      <c r="AN15" s="7">
        <f t="shared" ref="AN15:AN21" si="52">+AL15+AM15</f>
        <v>10180</v>
      </c>
      <c r="AP15" s="7">
        <f>+AP8-AP13+AP14</f>
        <v>-26781</v>
      </c>
      <c r="AQ15" s="7">
        <f>+AQ8-AQ13+AQ14</f>
        <v>37175</v>
      </c>
      <c r="AR15" s="7">
        <f t="shared" ref="AR15:AR21" si="53">+AP15+AQ15</f>
        <v>10394</v>
      </c>
      <c r="AT15" s="7">
        <f>+AT8-AT13+AT14</f>
        <v>15622</v>
      </c>
      <c r="AU15" s="7">
        <f>+AU8-AU13+AU14</f>
        <v>-6599</v>
      </c>
      <c r="AV15" s="7">
        <f t="shared" ref="AV15:AV21" si="54">+AT15+AU15</f>
        <v>9023</v>
      </c>
      <c r="AX15" s="7">
        <f>+AX8-AX13+AX14</f>
        <v>-528</v>
      </c>
      <c r="AY15" s="7">
        <f>+AY8-AY13+AY14</f>
        <v>13211</v>
      </c>
      <c r="AZ15" s="7">
        <f t="shared" si="15"/>
        <v>12683</v>
      </c>
      <c r="BB15" s="7">
        <f>+BB8-BB13+BB14</f>
        <v>-5250</v>
      </c>
      <c r="BC15" s="7">
        <f>+BC8-BC13+BC14</f>
        <v>12009</v>
      </c>
      <c r="BD15" s="7">
        <f t="shared" si="16"/>
        <v>6759</v>
      </c>
      <c r="BF15" s="7">
        <f>+BF8-BF13+BF14</f>
        <v>-5545</v>
      </c>
      <c r="BG15" s="7">
        <f>+BG8-BG13+BG14</f>
        <v>13490</v>
      </c>
      <c r="BH15" s="7">
        <f t="shared" si="17"/>
        <v>7945</v>
      </c>
      <c r="BJ15" s="7">
        <f>+BJ8-BJ13+BJ14</f>
        <v>7125</v>
      </c>
      <c r="BK15" s="7">
        <f>+BK8-BK13+BK14</f>
        <v>14451</v>
      </c>
      <c r="BL15" s="7">
        <f t="shared" si="18"/>
        <v>21576</v>
      </c>
      <c r="BN15" s="7"/>
      <c r="BO15" s="7"/>
      <c r="BP15" s="7"/>
      <c r="BQ15" s="7"/>
      <c r="BR15" s="7"/>
      <c r="BS15" s="7"/>
      <c r="BT15" s="7"/>
      <c r="BU15" s="7"/>
      <c r="BV15" s="7"/>
      <c r="BW15" s="7"/>
      <c r="BX15" s="7"/>
      <c r="BY15" s="7"/>
      <c r="BZ15" s="7"/>
      <c r="CA15" s="7"/>
      <c r="CB15" s="7"/>
      <c r="CC15" s="7"/>
      <c r="CD15" s="7"/>
      <c r="CE15" s="7"/>
      <c r="CF15" s="7"/>
      <c r="CG15" s="7"/>
    </row>
    <row r="16" spans="1:85" x14ac:dyDescent="0.25">
      <c r="A16" t="s">
        <v>4</v>
      </c>
      <c r="B16" s="6">
        <v>5041</v>
      </c>
      <c r="C16" s="6"/>
      <c r="D16" s="7">
        <f>+B16+C16</f>
        <v>5041</v>
      </c>
      <c r="F16" s="6">
        <v>5054</v>
      </c>
      <c r="G16" s="6"/>
      <c r="H16" s="7">
        <f>+F16+G16</f>
        <v>5054</v>
      </c>
      <c r="J16" s="6">
        <v>4933</v>
      </c>
      <c r="K16" s="6"/>
      <c r="L16" s="7">
        <f t="shared" si="43"/>
        <v>4933</v>
      </c>
      <c r="N16" s="6">
        <v>4991</v>
      </c>
      <c r="O16" s="6"/>
      <c r="P16" s="7">
        <f t="shared" si="45"/>
        <v>4991</v>
      </c>
      <c r="R16" s="6">
        <v>2581</v>
      </c>
      <c r="S16" s="6"/>
      <c r="T16" s="7">
        <f t="shared" si="47"/>
        <v>2581</v>
      </c>
      <c r="V16" s="6">
        <v>1626</v>
      </c>
      <c r="W16" s="6"/>
      <c r="X16" s="7">
        <f t="shared" si="48"/>
        <v>1626</v>
      </c>
      <c r="Z16" s="6">
        <v>1469</v>
      </c>
      <c r="AA16" s="6"/>
      <c r="AB16" s="7">
        <f t="shared" si="49"/>
        <v>1469</v>
      </c>
      <c r="AD16" s="6">
        <v>1509</v>
      </c>
      <c r="AE16" s="6"/>
      <c r="AF16" s="7">
        <f t="shared" si="50"/>
        <v>1509</v>
      </c>
      <c r="AH16" s="6">
        <v>1528</v>
      </c>
      <c r="AI16" s="6"/>
      <c r="AJ16" s="7">
        <f t="shared" si="51"/>
        <v>1528</v>
      </c>
      <c r="AL16" s="6">
        <v>1569</v>
      </c>
      <c r="AM16" s="6"/>
      <c r="AN16" s="7">
        <f t="shared" si="52"/>
        <v>1569</v>
      </c>
      <c r="AP16" s="6">
        <v>1937</v>
      </c>
      <c r="AQ16" s="6"/>
      <c r="AR16" s="7">
        <f t="shared" si="53"/>
        <v>1937</v>
      </c>
      <c r="AT16" s="6">
        <v>2718</v>
      </c>
      <c r="AU16" s="6"/>
      <c r="AV16" s="7">
        <f t="shared" si="54"/>
        <v>2718</v>
      </c>
      <c r="AX16" s="6">
        <v>2811</v>
      </c>
      <c r="AY16" s="6"/>
      <c r="AZ16" s="7">
        <f t="shared" si="15"/>
        <v>2811</v>
      </c>
      <c r="BB16" s="6">
        <v>2808</v>
      </c>
      <c r="BC16" s="6"/>
      <c r="BD16" s="7">
        <f t="shared" si="16"/>
        <v>2808</v>
      </c>
      <c r="BF16" s="6">
        <v>1914</v>
      </c>
      <c r="BG16" s="6"/>
      <c r="BH16" s="7">
        <f t="shared" si="17"/>
        <v>1914</v>
      </c>
      <c r="BJ16" s="6">
        <v>1946</v>
      </c>
      <c r="BK16" s="6"/>
      <c r="BL16" s="7">
        <f t="shared" si="18"/>
        <v>1946</v>
      </c>
      <c r="BN16" s="6"/>
      <c r="BO16" s="6"/>
      <c r="BP16" s="6"/>
      <c r="BQ16" s="6"/>
      <c r="BR16" s="6"/>
      <c r="BS16" s="6"/>
      <c r="BT16" s="6"/>
      <c r="BU16" s="6"/>
      <c r="BV16" s="6"/>
      <c r="BW16" s="6"/>
      <c r="BX16" s="6"/>
      <c r="BY16" s="6"/>
      <c r="BZ16" s="6"/>
      <c r="CA16" s="6"/>
      <c r="CB16" s="6"/>
      <c r="CC16" s="6"/>
      <c r="CD16" s="6"/>
      <c r="CE16" s="6"/>
      <c r="CF16" s="6"/>
      <c r="CG16" s="6"/>
    </row>
    <row r="17" spans="1:85" x14ac:dyDescent="0.25">
      <c r="A17" t="s">
        <v>57</v>
      </c>
      <c r="B17" s="6">
        <v>0</v>
      </c>
      <c r="C17" s="6"/>
      <c r="D17" s="7">
        <v>0</v>
      </c>
      <c r="F17" s="6">
        <v>0</v>
      </c>
      <c r="G17" s="6"/>
      <c r="H17" s="7">
        <v>0</v>
      </c>
      <c r="J17" s="6">
        <v>0</v>
      </c>
      <c r="K17" s="6"/>
      <c r="L17" s="7"/>
      <c r="N17" s="6"/>
      <c r="O17" s="6"/>
      <c r="P17" s="7"/>
      <c r="R17" s="6">
        <v>588</v>
      </c>
      <c r="S17" s="6">
        <v>-588</v>
      </c>
      <c r="T17" s="7"/>
      <c r="V17" s="6"/>
      <c r="W17" s="6"/>
      <c r="X17" s="7"/>
      <c r="Z17" s="6"/>
      <c r="AA17" s="6"/>
      <c r="AB17" s="7"/>
      <c r="AD17" s="6"/>
      <c r="AE17" s="6"/>
      <c r="AF17" s="7"/>
      <c r="AH17" s="6"/>
      <c r="AI17" s="6"/>
      <c r="AJ17" s="7"/>
      <c r="AL17" s="6"/>
      <c r="AM17" s="6"/>
      <c r="AN17" s="7"/>
      <c r="AP17" s="6"/>
      <c r="AQ17" s="6"/>
      <c r="AR17" s="7"/>
      <c r="AT17" s="6">
        <v>-889</v>
      </c>
      <c r="AU17" s="6">
        <v>889</v>
      </c>
      <c r="AV17" s="7">
        <f t="shared" si="54"/>
        <v>0</v>
      </c>
      <c r="AX17" s="6"/>
      <c r="AY17" s="6"/>
      <c r="AZ17" s="7"/>
      <c r="BB17" s="6"/>
      <c r="BC17" s="6"/>
      <c r="BD17" s="7"/>
      <c r="BF17" s="6"/>
      <c r="BG17" s="6"/>
      <c r="BH17" s="7"/>
      <c r="BJ17" s="6"/>
      <c r="BK17" s="6"/>
      <c r="BL17" s="7"/>
      <c r="BN17" s="6"/>
      <c r="BO17" s="6"/>
      <c r="BP17" s="6"/>
      <c r="BQ17" s="6"/>
      <c r="BR17" s="6"/>
      <c r="BS17" s="6"/>
      <c r="BT17" s="6"/>
      <c r="BU17" s="6"/>
      <c r="BV17" s="6"/>
      <c r="BW17" s="6"/>
      <c r="BX17" s="6"/>
      <c r="BY17" s="6"/>
      <c r="BZ17" s="6"/>
      <c r="CA17" s="6"/>
      <c r="CB17" s="6"/>
      <c r="CC17" s="6"/>
      <c r="CD17" s="6"/>
      <c r="CE17" s="6"/>
      <c r="CF17" s="6"/>
      <c r="CG17" s="6"/>
    </row>
    <row r="18" spans="1:85" x14ac:dyDescent="0.25">
      <c r="A18" t="s">
        <v>49</v>
      </c>
      <c r="B18" s="6">
        <v>-5958</v>
      </c>
      <c r="C18" s="6"/>
      <c r="D18" s="7">
        <f>+B18+C18</f>
        <v>-5958</v>
      </c>
      <c r="F18" s="6">
        <v>-52649</v>
      </c>
      <c r="G18" s="6">
        <v>51789</v>
      </c>
      <c r="H18" s="7">
        <f>+F18+G18</f>
        <v>-860</v>
      </c>
      <c r="J18" s="6">
        <v>-4482</v>
      </c>
      <c r="K18" s="6"/>
      <c r="L18" s="7">
        <f t="shared" ref="L18" si="55">+J18+K18</f>
        <v>-4482</v>
      </c>
      <c r="N18" s="6">
        <v>-3231</v>
      </c>
      <c r="O18" s="6"/>
      <c r="P18" s="7">
        <f t="shared" ref="P18" si="56">+N18+O18</f>
        <v>-3231</v>
      </c>
      <c r="R18" s="6">
        <v>1397</v>
      </c>
      <c r="S18" s="6"/>
      <c r="T18" s="7">
        <f t="shared" ref="T18" si="57">+R18+S18</f>
        <v>1397</v>
      </c>
      <c r="V18" s="6">
        <v>1101</v>
      </c>
      <c r="W18" s="6"/>
      <c r="X18" s="7">
        <f t="shared" ref="X18" si="58">+V18+W18</f>
        <v>1101</v>
      </c>
      <c r="Z18" s="6">
        <v>-310</v>
      </c>
      <c r="AA18" s="6"/>
      <c r="AB18" s="7">
        <f t="shared" si="49"/>
        <v>-310</v>
      </c>
      <c r="AD18" s="6">
        <v>-485</v>
      </c>
      <c r="AE18" s="6"/>
      <c r="AF18" s="7">
        <f t="shared" si="50"/>
        <v>-485</v>
      </c>
      <c r="AH18" s="6">
        <v>4141</v>
      </c>
      <c r="AI18" s="6"/>
      <c r="AJ18" s="7">
        <f t="shared" si="51"/>
        <v>4141</v>
      </c>
      <c r="AL18" s="6">
        <v>3940</v>
      </c>
      <c r="AM18" s="6"/>
      <c r="AN18" s="7">
        <f t="shared" si="52"/>
        <v>3940</v>
      </c>
      <c r="AP18" s="6">
        <v>-182</v>
      </c>
      <c r="AQ18" s="6"/>
      <c r="AR18" s="7">
        <f t="shared" si="53"/>
        <v>-182</v>
      </c>
      <c r="AT18" s="6">
        <v>-549</v>
      </c>
      <c r="AU18" s="6">
        <v>307</v>
      </c>
      <c r="AV18" s="7">
        <f t="shared" si="54"/>
        <v>-242</v>
      </c>
      <c r="AX18" s="6">
        <v>-496</v>
      </c>
      <c r="AY18" s="6">
        <v>326</v>
      </c>
      <c r="AZ18" s="7">
        <f t="shared" si="15"/>
        <v>-170</v>
      </c>
      <c r="BB18" s="6">
        <v>-596</v>
      </c>
      <c r="BC18" s="6">
        <v>385</v>
      </c>
      <c r="BD18" s="7">
        <f t="shared" si="16"/>
        <v>-211</v>
      </c>
      <c r="BF18" s="6">
        <v>-756</v>
      </c>
      <c r="BG18" s="6"/>
      <c r="BH18" s="7">
        <f t="shared" si="17"/>
        <v>-756</v>
      </c>
      <c r="BJ18" s="6">
        <v>-350</v>
      </c>
      <c r="BK18" s="6"/>
      <c r="BL18" s="7">
        <f t="shared" si="18"/>
        <v>-350</v>
      </c>
      <c r="BN18" s="6"/>
      <c r="BO18" s="6"/>
      <c r="BP18" s="6"/>
      <c r="BQ18" s="6"/>
      <c r="BR18" s="6"/>
      <c r="BS18" s="6"/>
      <c r="BT18" s="6"/>
      <c r="BU18" s="6"/>
      <c r="BV18" s="6"/>
      <c r="BW18" s="6"/>
      <c r="BX18" s="6"/>
      <c r="BY18" s="6"/>
      <c r="BZ18" s="6"/>
      <c r="CA18" s="6"/>
      <c r="CB18" s="6"/>
      <c r="CC18" s="6"/>
      <c r="CD18" s="6"/>
      <c r="CE18" s="6"/>
      <c r="CF18" s="6"/>
      <c r="CG18" s="6"/>
    </row>
    <row r="19" spans="1:85" x14ac:dyDescent="0.25">
      <c r="A19" s="18" t="s">
        <v>15</v>
      </c>
      <c r="B19" s="7">
        <f t="shared" ref="B19" si="59">+B15-B16-B17-B18</f>
        <v>138403</v>
      </c>
      <c r="C19" s="7">
        <f>+C15-C18-C17</f>
        <v>28251</v>
      </c>
      <c r="D19" s="7">
        <f>+B19+C19</f>
        <v>166654</v>
      </c>
      <c r="F19" s="7">
        <f t="shared" ref="F19" si="60">+F15-F16-F17-F18</f>
        <v>159956</v>
      </c>
      <c r="G19" s="7">
        <f>+G15-G18-G17</f>
        <v>-24607</v>
      </c>
      <c r="H19" s="7">
        <f>+F19+G19</f>
        <v>135349</v>
      </c>
      <c r="J19" s="7">
        <f t="shared" ref="J19" si="61">+J15-J16-J17-J18</f>
        <v>123688</v>
      </c>
      <c r="K19" s="7">
        <f>+K15-K18-K17</f>
        <v>25927</v>
      </c>
      <c r="L19" s="7">
        <f t="shared" si="43"/>
        <v>149615</v>
      </c>
      <c r="N19" s="7">
        <f t="shared" ref="N19" si="62">+N15-N16-N17-N18</f>
        <v>-11104</v>
      </c>
      <c r="O19" s="7">
        <f>+O15-O18-O17</f>
        <v>151346</v>
      </c>
      <c r="P19" s="7">
        <f t="shared" si="45"/>
        <v>140242</v>
      </c>
      <c r="R19" s="7">
        <f t="shared" ref="R19" si="63">+R15-R16-R17-R18</f>
        <v>-176243</v>
      </c>
      <c r="S19" s="7">
        <f>+S15-S18-S17</f>
        <v>292029</v>
      </c>
      <c r="T19" s="7">
        <f t="shared" si="47"/>
        <v>115786</v>
      </c>
      <c r="V19" s="7">
        <f>+V15-V16-V18-V17</f>
        <v>83016</v>
      </c>
      <c r="W19" s="7">
        <f>+W15-W18-W17</f>
        <v>16471</v>
      </c>
      <c r="X19" s="7">
        <f t="shared" si="48"/>
        <v>99487</v>
      </c>
      <c r="Z19" s="7">
        <f>+Z15-Z16-Z18-Z17</f>
        <v>62045</v>
      </c>
      <c r="AA19" s="7">
        <f>+AA15-AA18-AA17</f>
        <v>25403</v>
      </c>
      <c r="AB19" s="7">
        <f t="shared" si="49"/>
        <v>87448</v>
      </c>
      <c r="AD19" s="7">
        <f>+AD15-AD16-AD18-AD17</f>
        <v>57901</v>
      </c>
      <c r="AE19" s="7">
        <f>+AE15-AE18-AE17</f>
        <v>33764</v>
      </c>
      <c r="AF19" s="7">
        <f t="shared" si="50"/>
        <v>91665</v>
      </c>
      <c r="AH19" s="7">
        <f>+AH15-AH16-AH18-AH17</f>
        <v>-41007</v>
      </c>
      <c r="AI19" s="7">
        <f>+AI15-AI18-AI17</f>
        <v>63534</v>
      </c>
      <c r="AJ19" s="7">
        <f t="shared" si="51"/>
        <v>22527</v>
      </c>
      <c r="AL19" s="7">
        <f>+AL15-AL16-AL18-AL17</f>
        <v>-19837</v>
      </c>
      <c r="AM19" s="7">
        <f>+AM15-AM18-AM17</f>
        <v>24508</v>
      </c>
      <c r="AN19" s="7">
        <f t="shared" si="52"/>
        <v>4671</v>
      </c>
      <c r="AP19" s="7">
        <f>+AP15-AP16-AP18-AP17</f>
        <v>-28536</v>
      </c>
      <c r="AQ19" s="7">
        <f>+AQ15-AQ18-AQ17</f>
        <v>37175</v>
      </c>
      <c r="AR19" s="7">
        <f t="shared" si="53"/>
        <v>8639</v>
      </c>
      <c r="AT19" s="7">
        <f>+AT15-AT16-AT18-AT17</f>
        <v>14342</v>
      </c>
      <c r="AU19" s="7">
        <f>+AU15-AU18-AU17</f>
        <v>-7795</v>
      </c>
      <c r="AV19" s="7">
        <f t="shared" si="54"/>
        <v>6547</v>
      </c>
      <c r="AX19" s="7">
        <f>+AX15-AX16-AX18-AX17</f>
        <v>-2843</v>
      </c>
      <c r="AY19" s="7">
        <f>+AY15-AY18-AY17</f>
        <v>12885</v>
      </c>
      <c r="AZ19" s="7">
        <f t="shared" si="15"/>
        <v>10042</v>
      </c>
      <c r="BB19" s="7">
        <f>+BB15-BB16-BB18-BB17</f>
        <v>-7462</v>
      </c>
      <c r="BC19" s="7">
        <f>+BC15-BC18-BC17</f>
        <v>11624</v>
      </c>
      <c r="BD19" s="7">
        <f t="shared" si="16"/>
        <v>4162</v>
      </c>
      <c r="BF19" s="7">
        <f>+BF15-BF16-BF18-BF17</f>
        <v>-6703</v>
      </c>
      <c r="BG19" s="7">
        <f>+BG15-BG18-BG17</f>
        <v>13490</v>
      </c>
      <c r="BH19" s="7">
        <f t="shared" si="17"/>
        <v>6787</v>
      </c>
      <c r="BJ19" s="7">
        <f>+BJ15-BJ16-BJ18-BJ17</f>
        <v>5529</v>
      </c>
      <c r="BK19" s="7">
        <f>+BK15-BK18-BK17</f>
        <v>14451</v>
      </c>
      <c r="BL19" s="7">
        <f t="shared" si="18"/>
        <v>19980</v>
      </c>
      <c r="BN19" s="7"/>
      <c r="BO19" s="7"/>
      <c r="BP19" s="7"/>
      <c r="BQ19" s="7"/>
      <c r="BR19" s="7"/>
      <c r="BS19" s="7"/>
      <c r="BT19" s="7"/>
      <c r="BU19" s="7"/>
      <c r="BV19" s="7"/>
      <c r="BW19" s="7"/>
      <c r="BX19" s="7"/>
      <c r="BY19" s="7"/>
      <c r="BZ19" s="7"/>
      <c r="CA19" s="7"/>
      <c r="CB19" s="7"/>
      <c r="CC19" s="7"/>
      <c r="CD19" s="7"/>
      <c r="CE19" s="7"/>
      <c r="CF19" s="7"/>
      <c r="CG19" s="7"/>
    </row>
    <row r="20" spans="1:85" x14ac:dyDescent="0.25">
      <c r="A20" t="s">
        <v>50</v>
      </c>
      <c r="B20" s="6">
        <v>35023</v>
      </c>
      <c r="C20" s="6">
        <v>8950</v>
      </c>
      <c r="D20" s="7">
        <f>+B20+C20</f>
        <v>43973</v>
      </c>
      <c r="F20" s="6">
        <v>27999</v>
      </c>
      <c r="G20" s="6">
        <v>4256</v>
      </c>
      <c r="H20" s="7">
        <f>+F20+G20</f>
        <v>32255</v>
      </c>
      <c r="J20" s="6">
        <v>29557</v>
      </c>
      <c r="K20" s="6">
        <v>10461</v>
      </c>
      <c r="L20" s="7">
        <f t="shared" si="43"/>
        <v>40018</v>
      </c>
      <c r="N20" s="6">
        <v>-8297</v>
      </c>
      <c r="O20" s="6">
        <v>46376</v>
      </c>
      <c r="P20" s="7">
        <f t="shared" si="45"/>
        <v>38079</v>
      </c>
      <c r="R20" s="6">
        <v>-57058</v>
      </c>
      <c r="S20" s="6">
        <v>76227</v>
      </c>
      <c r="T20" s="7">
        <f t="shared" si="47"/>
        <v>19169</v>
      </c>
      <c r="V20" s="6">
        <v>21784</v>
      </c>
      <c r="W20" s="6">
        <v>7038</v>
      </c>
      <c r="X20" s="7">
        <f t="shared" si="48"/>
        <v>28822</v>
      </c>
      <c r="Z20" s="6">
        <v>18987</v>
      </c>
      <c r="AA20" s="6">
        <v>5578</v>
      </c>
      <c r="AB20" s="7">
        <f t="shared" si="49"/>
        <v>24565</v>
      </c>
      <c r="AD20" s="6">
        <v>14939</v>
      </c>
      <c r="AE20" s="6">
        <v>8896</v>
      </c>
      <c r="AF20" s="7">
        <f t="shared" si="50"/>
        <v>23835</v>
      </c>
      <c r="AH20" s="6">
        <v>-792</v>
      </c>
      <c r="AI20" s="6">
        <v>6078</v>
      </c>
      <c r="AJ20" s="7">
        <f t="shared" si="51"/>
        <v>5286</v>
      </c>
      <c r="AL20" s="6">
        <v>-6422</v>
      </c>
      <c r="AM20" s="6">
        <v>5412</v>
      </c>
      <c r="AN20" s="7">
        <f t="shared" si="52"/>
        <v>-1010</v>
      </c>
      <c r="AP20" s="6">
        <v>-1879</v>
      </c>
      <c r="AQ20" s="6">
        <v>2731</v>
      </c>
      <c r="AR20" s="7">
        <f t="shared" si="53"/>
        <v>852</v>
      </c>
      <c r="AT20" s="6">
        <v>5334</v>
      </c>
      <c r="AU20" s="6">
        <v>-2083</v>
      </c>
      <c r="AV20" s="7">
        <f t="shared" si="54"/>
        <v>3251</v>
      </c>
      <c r="AX20" s="6">
        <v>569</v>
      </c>
      <c r="AY20" s="6">
        <v>4886</v>
      </c>
      <c r="AZ20" s="7">
        <f t="shared" si="15"/>
        <v>5455</v>
      </c>
      <c r="BB20" s="6">
        <v>-1076</v>
      </c>
      <c r="BC20" s="6">
        <v>2820</v>
      </c>
      <c r="BD20" s="7">
        <f t="shared" si="16"/>
        <v>1744</v>
      </c>
      <c r="BF20" s="6">
        <v>309</v>
      </c>
      <c r="BG20" s="6">
        <v>1940</v>
      </c>
      <c r="BH20" s="7">
        <f t="shared" si="17"/>
        <v>2249</v>
      </c>
      <c r="BJ20" s="6">
        <v>2192</v>
      </c>
      <c r="BK20" s="6">
        <v>3506</v>
      </c>
      <c r="BL20" s="7">
        <f t="shared" si="18"/>
        <v>5698</v>
      </c>
      <c r="BN20" s="6"/>
      <c r="BO20" s="6"/>
      <c r="BP20" s="6"/>
      <c r="BQ20" s="6"/>
      <c r="BR20" s="6"/>
      <c r="BS20" s="6"/>
      <c r="BT20" s="6"/>
      <c r="BU20" s="6"/>
      <c r="BV20" s="6"/>
      <c r="BW20" s="6"/>
      <c r="BX20" s="6"/>
      <c r="BY20" s="6"/>
      <c r="BZ20" s="6"/>
      <c r="CA20" s="6"/>
      <c r="CB20" s="6"/>
      <c r="CC20" s="6"/>
      <c r="CD20" s="6"/>
      <c r="CE20" s="6"/>
      <c r="CF20" s="6"/>
      <c r="CG20" s="6"/>
    </row>
    <row r="21" spans="1:85" x14ac:dyDescent="0.25">
      <c r="A21" s="1" t="s">
        <v>5</v>
      </c>
      <c r="B21" s="7">
        <f t="shared" ref="B21" si="64">+B19-B20</f>
        <v>103380</v>
      </c>
      <c r="C21" s="7">
        <f>+C19-C20</f>
        <v>19301</v>
      </c>
      <c r="D21" s="7">
        <f>+B21+C21</f>
        <v>122681</v>
      </c>
      <c r="F21" s="7">
        <f t="shared" ref="F21" si="65">+F19-F20</f>
        <v>131957</v>
      </c>
      <c r="G21" s="7">
        <f>+G19-G20</f>
        <v>-28863</v>
      </c>
      <c r="H21" s="7">
        <f>+F21+G21</f>
        <v>103094</v>
      </c>
      <c r="J21" s="7">
        <f t="shared" ref="J21" si="66">+J19-J20</f>
        <v>94131</v>
      </c>
      <c r="K21" s="7">
        <f>+K19-K20</f>
        <v>15466</v>
      </c>
      <c r="L21" s="7">
        <f t="shared" si="43"/>
        <v>109597</v>
      </c>
      <c r="N21" s="7">
        <f t="shared" ref="N21" si="67">+N19-N20</f>
        <v>-2807</v>
      </c>
      <c r="O21" s="7">
        <f>+O19-O20</f>
        <v>104970</v>
      </c>
      <c r="P21" s="7">
        <f t="shared" si="45"/>
        <v>102163</v>
      </c>
      <c r="R21" s="7">
        <f t="shared" ref="R21" si="68">+R19-R20</f>
        <v>-119185</v>
      </c>
      <c r="S21" s="7">
        <f>+S19-S20</f>
        <v>215802</v>
      </c>
      <c r="T21" s="7">
        <f t="shared" si="47"/>
        <v>96617</v>
      </c>
      <c r="V21" s="7">
        <f>+V19-V20</f>
        <v>61232</v>
      </c>
      <c r="W21" s="7">
        <f>+W19-W20</f>
        <v>9433</v>
      </c>
      <c r="X21" s="7">
        <f t="shared" si="48"/>
        <v>70665</v>
      </c>
      <c r="Z21" s="7">
        <f>+Z19-Z20</f>
        <v>43058</v>
      </c>
      <c r="AA21" s="7">
        <f>+AA19-AA20</f>
        <v>19825</v>
      </c>
      <c r="AB21" s="7">
        <f t="shared" si="49"/>
        <v>62883</v>
      </c>
      <c r="AD21" s="7">
        <f>+AD19-AD20</f>
        <v>42962</v>
      </c>
      <c r="AE21" s="7">
        <f>+AE19-AE20</f>
        <v>24868</v>
      </c>
      <c r="AF21" s="7">
        <f t="shared" si="50"/>
        <v>67830</v>
      </c>
      <c r="AH21" s="7">
        <f>+AH19-AH20</f>
        <v>-40215</v>
      </c>
      <c r="AI21" s="7">
        <f>+AI19-AI20</f>
        <v>57456</v>
      </c>
      <c r="AJ21" s="7">
        <f t="shared" si="51"/>
        <v>17241</v>
      </c>
      <c r="AL21" s="7">
        <f>+AL19-AL20</f>
        <v>-13415</v>
      </c>
      <c r="AM21" s="7">
        <f>+AM19-AM20</f>
        <v>19096</v>
      </c>
      <c r="AN21" s="7">
        <f t="shared" si="52"/>
        <v>5681</v>
      </c>
      <c r="AP21" s="7">
        <f>+AP19-AP20</f>
        <v>-26657</v>
      </c>
      <c r="AQ21" s="7">
        <f>+AQ19-AQ20</f>
        <v>34444</v>
      </c>
      <c r="AR21" s="7">
        <f t="shared" si="53"/>
        <v>7787</v>
      </c>
      <c r="AT21" s="7">
        <f>+AT19-AT20</f>
        <v>9008</v>
      </c>
      <c r="AU21" s="7">
        <f>+AU19-AU20</f>
        <v>-5712</v>
      </c>
      <c r="AV21" s="7">
        <f t="shared" si="54"/>
        <v>3296</v>
      </c>
      <c r="AX21" s="7">
        <f>+AX19-AX20</f>
        <v>-3412</v>
      </c>
      <c r="AY21" s="7">
        <f>+AY19-AY20</f>
        <v>7999</v>
      </c>
      <c r="AZ21" s="7">
        <f t="shared" si="15"/>
        <v>4587</v>
      </c>
      <c r="BB21" s="7">
        <f>+BB19-BB20</f>
        <v>-6386</v>
      </c>
      <c r="BC21" s="7">
        <f>+BC19-BC20</f>
        <v>8804</v>
      </c>
      <c r="BD21" s="7">
        <f t="shared" si="16"/>
        <v>2418</v>
      </c>
      <c r="BF21" s="7">
        <f>+BF19-BF20</f>
        <v>-7012</v>
      </c>
      <c r="BG21" s="7">
        <f>+BG19-BG20</f>
        <v>11550</v>
      </c>
      <c r="BH21" s="7">
        <f t="shared" si="17"/>
        <v>4538</v>
      </c>
      <c r="BJ21" s="7">
        <f>+BJ19-BJ20</f>
        <v>3337</v>
      </c>
      <c r="BK21" s="7">
        <f>+BK19-BK20</f>
        <v>10945</v>
      </c>
      <c r="BL21" s="7">
        <f t="shared" si="18"/>
        <v>14282</v>
      </c>
      <c r="BN21" s="7"/>
      <c r="BO21" s="7"/>
      <c r="BP21" s="7"/>
      <c r="BQ21" s="7"/>
      <c r="BR21" s="7"/>
      <c r="BS21" s="7"/>
      <c r="BT21" s="7"/>
      <c r="BU21" s="7"/>
      <c r="BV21" s="7"/>
      <c r="BW21" s="7"/>
      <c r="BX21" s="7"/>
      <c r="BY21" s="7"/>
      <c r="BZ21" s="7"/>
      <c r="CA21" s="7"/>
      <c r="CB21" s="7"/>
      <c r="CC21" s="7"/>
      <c r="CD21" s="7"/>
      <c r="CE21" s="7"/>
      <c r="CF21" s="7"/>
      <c r="CG21" s="7"/>
    </row>
    <row r="22" spans="1:85" x14ac:dyDescent="0.25">
      <c r="A22" s="1" t="s">
        <v>6</v>
      </c>
      <c r="B22" s="4">
        <f>+B21/B24</f>
        <v>1.4749186783085089</v>
      </c>
      <c r="C22" s="4"/>
      <c r="D22" s="8">
        <f>+D21/D24</f>
        <v>1.7502853392683901</v>
      </c>
      <c r="F22" s="4">
        <f>+F21/F24</f>
        <v>1.8838620335208291</v>
      </c>
      <c r="G22" s="4"/>
      <c r="H22" s="8">
        <f>+H21/H24</f>
        <v>1.4718042429260771</v>
      </c>
      <c r="J22" s="4">
        <f>+J21/J24</f>
        <v>1.3255273608020954</v>
      </c>
      <c r="K22" s="4"/>
      <c r="L22" s="8">
        <f>+L21/L24</f>
        <v>1.5433154025966711</v>
      </c>
      <c r="N22" s="21">
        <f>+N21/N24</f>
        <v>-4.1432345864883612E-2</v>
      </c>
      <c r="O22" s="4"/>
      <c r="P22" s="8">
        <f>+P21/P24</f>
        <v>1.4651646397430014</v>
      </c>
      <c r="R22" s="21">
        <f>+R21/R24</f>
        <v>-1.7399270072992701</v>
      </c>
      <c r="S22" s="4"/>
      <c r="T22" s="8">
        <f>+T21/T24</f>
        <v>1.3676991025169163</v>
      </c>
      <c r="V22" s="4">
        <f>+V21/V24</f>
        <v>0.86151248680970804</v>
      </c>
      <c r="W22" s="3"/>
      <c r="X22" s="8">
        <f>+X21/X24</f>
        <v>0.99423144565599719</v>
      </c>
      <c r="Z22" s="4">
        <f>+Z21/Z24</f>
        <v>0.60819820328832142</v>
      </c>
      <c r="AA22" s="3"/>
      <c r="AB22" s="8">
        <f>+AB21/AB24</f>
        <v>0.88822814848296516</v>
      </c>
      <c r="AD22" s="4">
        <f>+AD21/AD24</f>
        <v>0.61329602718019727</v>
      </c>
      <c r="AE22" s="3"/>
      <c r="AF22" s="8">
        <f>+AF21/AF24</f>
        <v>0.96829452827225881</v>
      </c>
      <c r="AH22" s="21">
        <f>+AH21/AH24</f>
        <v>-0.59390368171547558</v>
      </c>
      <c r="AI22" s="3"/>
      <c r="AJ22" s="8">
        <f>+AJ21/AJ24</f>
        <v>0.24826483886760936</v>
      </c>
      <c r="AL22" s="21">
        <f>+AL21/AL24</f>
        <v>-0.19837924966357601</v>
      </c>
      <c r="AM22" s="3"/>
      <c r="AN22" s="8">
        <f>+AN21/AN24</f>
        <v>8.2051504253506075E-2</v>
      </c>
      <c r="AP22" s="21">
        <f>+AP21/AP24</f>
        <v>-0.39488926746166952</v>
      </c>
      <c r="AQ22" s="3"/>
      <c r="AR22" s="8">
        <f>+AR21/AR24</f>
        <v>0.11333964049195837</v>
      </c>
      <c r="AT22" s="4">
        <f>+AT21/AT24</f>
        <v>0.1330300971734058</v>
      </c>
      <c r="AU22" s="3"/>
      <c r="AV22" s="8">
        <f>+AV21/AV24</f>
        <v>4.8675310866290573E-2</v>
      </c>
      <c r="AX22" s="21">
        <f>+AX21/AX24</f>
        <v>-5.1024375654254522E-2</v>
      </c>
      <c r="AY22" s="3"/>
      <c r="AZ22" s="8">
        <f>+AZ21/AZ24</f>
        <v>6.8330105764933716E-2</v>
      </c>
      <c r="BB22" s="21">
        <f>+BB21/BB24</f>
        <v>-9.5570188566297509E-2</v>
      </c>
      <c r="BC22" s="3"/>
      <c r="BD22" s="8">
        <f>+BD21/BD24</f>
        <v>3.608632062800346E-2</v>
      </c>
      <c r="BF22" s="4">
        <f>+BF21/BF24</f>
        <v>-0.16255940651443143</v>
      </c>
      <c r="BG22" s="3"/>
      <c r="BH22" s="8">
        <f>+BH21/BH24</f>
        <v>0.10479643442717594</v>
      </c>
      <c r="BJ22" s="4">
        <f>+BJ21/BJ24</f>
        <v>8.321280734127974E-2</v>
      </c>
      <c r="BK22" s="3"/>
      <c r="BL22" s="8">
        <f>+BL21/BL24</f>
        <v>0.35614183831230362</v>
      </c>
      <c r="BN22" s="4"/>
      <c r="BO22" s="4"/>
      <c r="BP22" s="4"/>
      <c r="BQ22" s="4"/>
      <c r="BR22" s="4"/>
      <c r="BS22" s="4"/>
      <c r="BT22" s="4"/>
      <c r="BU22" s="4"/>
      <c r="BV22" s="4"/>
      <c r="BW22" s="4"/>
      <c r="BX22" s="4"/>
      <c r="BY22" s="4"/>
      <c r="BZ22" s="4"/>
      <c r="CA22" s="4"/>
      <c r="CB22" s="4"/>
      <c r="CC22" s="4"/>
      <c r="CD22" s="4"/>
      <c r="CE22" s="4"/>
      <c r="CF22" s="4"/>
      <c r="CG22" s="4"/>
    </row>
    <row r="23" spans="1:85" x14ac:dyDescent="0.25">
      <c r="A23" s="1"/>
      <c r="B23" s="17"/>
      <c r="C23" s="6"/>
      <c r="D23" s="7"/>
      <c r="F23" s="17"/>
      <c r="G23" s="6"/>
      <c r="H23" s="7"/>
      <c r="J23" s="17"/>
      <c r="K23" s="6"/>
      <c r="L23" s="7"/>
      <c r="N23" s="17"/>
      <c r="O23" s="6"/>
      <c r="P23" s="7"/>
      <c r="R23" s="17"/>
      <c r="S23" s="6"/>
      <c r="T23" s="7"/>
      <c r="V23" s="6"/>
      <c r="W23" s="6"/>
      <c r="X23" s="7"/>
      <c r="Z23" s="6"/>
      <c r="AA23" s="6"/>
      <c r="AB23" s="7"/>
      <c r="AD23" s="6"/>
      <c r="AE23" s="6"/>
      <c r="AF23" s="7"/>
      <c r="AH23" s="6"/>
      <c r="AI23" s="6"/>
      <c r="AJ23" s="7"/>
      <c r="AL23" s="6"/>
      <c r="AM23" s="6"/>
      <c r="AN23" s="7"/>
      <c r="AP23" s="6"/>
      <c r="AQ23" s="6"/>
      <c r="AR23" s="7"/>
      <c r="AT23" s="6"/>
      <c r="AU23" s="6"/>
      <c r="AV23" s="7"/>
      <c r="AX23" s="6"/>
      <c r="AY23" s="6"/>
      <c r="AZ23" s="7"/>
      <c r="BB23" s="6"/>
      <c r="BC23" s="6"/>
      <c r="BD23" s="7"/>
      <c r="BF23" s="6"/>
      <c r="BG23" s="6"/>
      <c r="BH23" s="7"/>
      <c r="BJ23" s="4"/>
      <c r="BK23" s="3"/>
      <c r="BL23" s="8"/>
      <c r="BN23" s="4"/>
      <c r="BO23" s="4"/>
      <c r="BP23" s="4"/>
      <c r="BQ23" s="4"/>
      <c r="BR23" s="4"/>
      <c r="BS23" s="4"/>
      <c r="BT23" s="4"/>
      <c r="BU23" s="4"/>
      <c r="BV23" s="4"/>
      <c r="BW23" s="4"/>
      <c r="BX23" s="4"/>
      <c r="BY23" s="4"/>
      <c r="BZ23" s="4"/>
      <c r="CA23" s="4"/>
      <c r="CB23" s="4"/>
      <c r="CC23" s="4"/>
      <c r="CD23" s="4"/>
      <c r="CE23" s="4"/>
      <c r="CF23" s="4"/>
      <c r="CG23" s="4"/>
    </row>
    <row r="24" spans="1:85" x14ac:dyDescent="0.25">
      <c r="A24" s="1" t="s">
        <v>51</v>
      </c>
      <c r="B24" s="6">
        <v>70092</v>
      </c>
      <c r="C24" s="6"/>
      <c r="D24" s="6">
        <v>70092</v>
      </c>
      <c r="F24" s="6">
        <v>70046</v>
      </c>
      <c r="G24" s="6"/>
      <c r="H24" s="6">
        <v>70046</v>
      </c>
      <c r="J24" s="6">
        <v>71014</v>
      </c>
      <c r="K24" s="6"/>
      <c r="L24" s="6">
        <v>71014</v>
      </c>
      <c r="N24" s="6">
        <v>67749</v>
      </c>
      <c r="O24" s="6">
        <v>1979</v>
      </c>
      <c r="P24" s="7">
        <f t="shared" ref="P24" si="69">+N24+O24</f>
        <v>69728</v>
      </c>
      <c r="R24" s="6">
        <v>68500</v>
      </c>
      <c r="S24" s="6">
        <v>2142</v>
      </c>
      <c r="T24" s="7">
        <f t="shared" ref="T24" si="70">+R24+S24</f>
        <v>70642</v>
      </c>
      <c r="V24" s="6">
        <v>71075</v>
      </c>
      <c r="W24" s="6"/>
      <c r="X24" s="7">
        <f t="shared" ref="X24" si="71">+V24+W24</f>
        <v>71075</v>
      </c>
      <c r="Z24" s="6">
        <v>70796</v>
      </c>
      <c r="AA24" s="6"/>
      <c r="AB24" s="7">
        <f t="shared" ref="AB24" si="72">+Z24+AA24</f>
        <v>70796</v>
      </c>
      <c r="AD24" s="6">
        <v>70051</v>
      </c>
      <c r="AE24" s="6"/>
      <c r="AF24" s="7">
        <f t="shared" ref="AF24" si="73">+AD24+AE24</f>
        <v>70051</v>
      </c>
      <c r="AH24" s="6">
        <v>67713</v>
      </c>
      <c r="AI24" s="6">
        <v>1733</v>
      </c>
      <c r="AJ24" s="7">
        <f t="shared" ref="AJ24" si="74">+AH24+AI24</f>
        <v>69446</v>
      </c>
      <c r="AL24" s="6">
        <v>67623</v>
      </c>
      <c r="AM24" s="6">
        <v>1614</v>
      </c>
      <c r="AN24" s="7">
        <f t="shared" ref="AN24" si="75">+AL24+AM24</f>
        <v>69237</v>
      </c>
      <c r="AP24" s="6">
        <v>67505</v>
      </c>
      <c r="AQ24" s="6">
        <v>1200</v>
      </c>
      <c r="AR24" s="7">
        <f t="shared" ref="AR24" si="76">+AP24+AQ24</f>
        <v>68705</v>
      </c>
      <c r="AT24" s="6">
        <v>67714</v>
      </c>
      <c r="AU24" s="6"/>
      <c r="AV24" s="7">
        <f t="shared" ref="AV24" si="77">+AT24+AU24</f>
        <v>67714</v>
      </c>
      <c r="AX24" s="6">
        <v>66870</v>
      </c>
      <c r="AY24" s="6">
        <v>260</v>
      </c>
      <c r="AZ24" s="7">
        <f t="shared" ref="AZ24" si="78">+AX24+AY24</f>
        <v>67130</v>
      </c>
      <c r="BB24" s="6">
        <v>66820</v>
      </c>
      <c r="BC24" s="6">
        <v>186</v>
      </c>
      <c r="BD24" s="7">
        <f t="shared" si="16"/>
        <v>67006</v>
      </c>
      <c r="BF24" s="6">
        <v>43135</v>
      </c>
      <c r="BG24" s="6">
        <v>168</v>
      </c>
      <c r="BH24" s="7">
        <f t="shared" si="17"/>
        <v>43303</v>
      </c>
      <c r="BJ24" s="6">
        <v>40102</v>
      </c>
      <c r="BL24" s="7">
        <f t="shared" si="18"/>
        <v>40102</v>
      </c>
      <c r="BN24" s="6"/>
      <c r="BO24" s="6"/>
      <c r="BP24" s="6"/>
      <c r="BQ24" s="6"/>
      <c r="BR24" s="6"/>
      <c r="BS24" s="6"/>
      <c r="BT24" s="6"/>
      <c r="BU24" s="6"/>
      <c r="BV24" s="6"/>
      <c r="BW24" s="6"/>
      <c r="BX24" s="6"/>
      <c r="BY24" s="6"/>
      <c r="BZ24" s="6"/>
      <c r="CA24" s="6"/>
      <c r="CB24" s="6"/>
      <c r="CC24" s="6"/>
      <c r="CD24" s="6"/>
      <c r="CE24" s="6"/>
      <c r="CF24" s="6"/>
      <c r="CG24" s="6"/>
    </row>
    <row r="25" spans="1:85" x14ac:dyDescent="0.25">
      <c r="D25" s="16"/>
      <c r="H25" s="16"/>
      <c r="L25" s="16"/>
      <c r="P25" s="16"/>
      <c r="T25" s="16"/>
      <c r="X25" s="16"/>
      <c r="AB25" s="16"/>
      <c r="AF25" s="16"/>
      <c r="AJ25" s="16"/>
      <c r="AN25" s="16"/>
      <c r="AR25" s="16"/>
      <c r="AV25" s="16"/>
      <c r="AZ25" s="16"/>
      <c r="BD25" s="16"/>
      <c r="BH25" s="16"/>
    </row>
    <row r="26" spans="1:85" x14ac:dyDescent="0.25">
      <c r="A26" t="s">
        <v>24</v>
      </c>
      <c r="B26" s="6">
        <v>3613</v>
      </c>
      <c r="C26" s="6"/>
      <c r="D26" s="7">
        <v>3613</v>
      </c>
      <c r="F26" s="6">
        <v>2901</v>
      </c>
      <c r="G26" s="6"/>
      <c r="H26" s="7">
        <v>2901</v>
      </c>
      <c r="J26" s="6">
        <v>3293</v>
      </c>
      <c r="K26" s="6"/>
      <c r="L26" s="7">
        <f t="shared" ref="L26:L27" si="79">+J26+K26</f>
        <v>3293</v>
      </c>
      <c r="N26" s="6">
        <v>3422</v>
      </c>
      <c r="O26" s="6"/>
      <c r="P26" s="7">
        <f t="shared" ref="P26:P27" si="80">+N26+O26</f>
        <v>3422</v>
      </c>
      <c r="R26" s="6">
        <v>3441</v>
      </c>
      <c r="S26" s="6"/>
      <c r="T26" s="7">
        <f t="shared" ref="T26:T27" si="81">+R26+S26</f>
        <v>3441</v>
      </c>
      <c r="V26" s="6">
        <v>3417</v>
      </c>
      <c r="X26" s="7">
        <f t="shared" ref="X26:X27" si="82">+V26+W26</f>
        <v>3417</v>
      </c>
      <c r="Z26" s="6">
        <v>3326</v>
      </c>
      <c r="AB26" s="7">
        <f t="shared" ref="AB26:AB27" si="83">+Z26+AA26</f>
        <v>3326</v>
      </c>
      <c r="AD26" s="6">
        <v>3091</v>
      </c>
      <c r="AF26" s="7">
        <f t="shared" ref="AF26:AF27" si="84">+AD26+AE26</f>
        <v>3091</v>
      </c>
      <c r="AH26" s="6">
        <v>3438</v>
      </c>
      <c r="AJ26" s="7">
        <f t="shared" ref="AJ26:AJ27" si="85">+AH26+AI26</f>
        <v>3438</v>
      </c>
      <c r="AL26" s="6">
        <v>3577</v>
      </c>
      <c r="AN26" s="7">
        <f t="shared" ref="AN26:AN27" si="86">+AL26+AM26</f>
        <v>3577</v>
      </c>
      <c r="AP26" s="6">
        <v>3163</v>
      </c>
      <c r="AR26" s="7">
        <f t="shared" ref="AR26:AR27" si="87">+AP26+AQ26</f>
        <v>3163</v>
      </c>
      <c r="AT26" s="6">
        <v>3046</v>
      </c>
      <c r="AV26" s="7">
        <f t="shared" ref="AV26:AV27" si="88">+AT26+AU26</f>
        <v>3046</v>
      </c>
      <c r="AX26" s="6">
        <v>3350</v>
      </c>
      <c r="AZ26" s="7">
        <f t="shared" ref="AZ26:AZ27" si="89">+AX26+AY26</f>
        <v>3350</v>
      </c>
      <c r="BB26" s="6">
        <v>3405</v>
      </c>
      <c r="BD26" s="7">
        <f t="shared" si="16"/>
        <v>3405</v>
      </c>
      <c r="BF26" s="6">
        <v>2745</v>
      </c>
      <c r="BH26" s="7">
        <f t="shared" si="17"/>
        <v>2745</v>
      </c>
      <c r="BJ26" s="6">
        <v>2981</v>
      </c>
      <c r="BL26" s="7">
        <f t="shared" si="18"/>
        <v>2981</v>
      </c>
      <c r="BN26" s="6"/>
      <c r="BO26" s="6"/>
      <c r="BP26" s="6"/>
      <c r="BQ26" s="6"/>
      <c r="BR26" s="6"/>
      <c r="BS26" s="6"/>
      <c r="BT26" s="6"/>
      <c r="BU26" s="6"/>
      <c r="BV26" s="6"/>
      <c r="BW26" s="6"/>
      <c r="BX26" s="6"/>
      <c r="BY26" s="6"/>
      <c r="BZ26" s="6"/>
      <c r="CA26" s="6"/>
      <c r="CB26" s="6"/>
      <c r="CC26" s="6"/>
      <c r="CD26" s="6"/>
      <c r="CE26" s="6"/>
      <c r="CF26" s="6"/>
      <c r="CG26" s="6"/>
    </row>
    <row r="27" spans="1:85" x14ac:dyDescent="0.25">
      <c r="A27" t="s">
        <v>25</v>
      </c>
      <c r="B27" s="6">
        <v>11308</v>
      </c>
      <c r="C27" s="6"/>
      <c r="D27" s="7">
        <v>11308</v>
      </c>
      <c r="F27" s="6">
        <v>11659</v>
      </c>
      <c r="G27" s="6"/>
      <c r="H27" s="7">
        <v>11659</v>
      </c>
      <c r="J27" s="6">
        <v>12374</v>
      </c>
      <c r="K27" s="6"/>
      <c r="L27" s="7">
        <f t="shared" si="79"/>
        <v>12374</v>
      </c>
      <c r="N27" s="6">
        <v>11099</v>
      </c>
      <c r="O27" s="6"/>
      <c r="P27" s="7">
        <f t="shared" si="80"/>
        <v>11099</v>
      </c>
      <c r="R27" s="6">
        <v>8307</v>
      </c>
      <c r="S27" s="6"/>
      <c r="T27" s="7">
        <f t="shared" si="81"/>
        <v>8307</v>
      </c>
      <c r="V27" s="6">
        <v>8306</v>
      </c>
      <c r="X27" s="7">
        <f t="shared" si="82"/>
        <v>8306</v>
      </c>
      <c r="Z27" s="6">
        <v>8306</v>
      </c>
      <c r="AB27" s="7">
        <f t="shared" si="83"/>
        <v>8306</v>
      </c>
      <c r="AD27" s="6">
        <v>8306</v>
      </c>
      <c r="AF27" s="7">
        <f t="shared" si="84"/>
        <v>8306</v>
      </c>
      <c r="AH27" s="6">
        <v>8373</v>
      </c>
      <c r="AJ27" s="7">
        <f t="shared" si="85"/>
        <v>8373</v>
      </c>
      <c r="AL27" s="6">
        <v>8374</v>
      </c>
      <c r="AN27" s="7">
        <f t="shared" si="86"/>
        <v>8374</v>
      </c>
      <c r="AP27" s="6">
        <v>6074</v>
      </c>
      <c r="AR27" s="7">
        <f t="shared" si="87"/>
        <v>6074</v>
      </c>
      <c r="AT27" s="6">
        <v>4685</v>
      </c>
      <c r="AV27" s="7">
        <f t="shared" si="88"/>
        <v>4685</v>
      </c>
      <c r="AX27" s="6">
        <v>4683</v>
      </c>
      <c r="AZ27" s="7">
        <f t="shared" si="89"/>
        <v>4683</v>
      </c>
      <c r="BB27" s="6">
        <v>4768</v>
      </c>
      <c r="BD27" s="7">
        <f t="shared" si="16"/>
        <v>4768</v>
      </c>
      <c r="BF27" s="6">
        <v>927</v>
      </c>
      <c r="BH27" s="7">
        <f t="shared" si="17"/>
        <v>927</v>
      </c>
      <c r="BJ27" s="6">
        <v>392</v>
      </c>
      <c r="BL27" s="7">
        <f t="shared" si="18"/>
        <v>392</v>
      </c>
      <c r="BN27" s="6"/>
      <c r="BO27" s="6"/>
      <c r="BP27" s="6"/>
      <c r="BQ27" s="6"/>
      <c r="BR27" s="6"/>
      <c r="BS27" s="6"/>
      <c r="BT27" s="6"/>
      <c r="BU27" s="6"/>
      <c r="BV27" s="6"/>
      <c r="BW27" s="6"/>
      <c r="BX27" s="6"/>
      <c r="BY27" s="6"/>
      <c r="BZ27" s="6"/>
      <c r="CA27" s="6"/>
      <c r="CB27" s="6"/>
      <c r="CC27" s="6"/>
      <c r="CD27" s="6"/>
      <c r="CE27" s="6"/>
      <c r="CF27" s="6"/>
      <c r="CG27" s="6"/>
    </row>
    <row r="28" spans="1:85" x14ac:dyDescent="0.25">
      <c r="B28" s="6"/>
      <c r="C28" s="6"/>
      <c r="D28" s="6"/>
      <c r="F28" s="6"/>
      <c r="G28" s="6"/>
      <c r="H28" s="6"/>
      <c r="J28" s="6"/>
      <c r="K28" s="6"/>
      <c r="L28" s="6"/>
      <c r="N28" s="6"/>
      <c r="O28" s="6"/>
      <c r="P28" s="6"/>
      <c r="R28" s="6"/>
      <c r="S28" s="6"/>
      <c r="T28" s="6"/>
      <c r="V28" s="6"/>
      <c r="W28" s="6"/>
      <c r="X28" s="6"/>
      <c r="Z28" s="6"/>
      <c r="AA28" s="6"/>
      <c r="AB28" s="6"/>
      <c r="AD28" s="6"/>
      <c r="AE28" s="6"/>
      <c r="AF28" s="6"/>
    </row>
    <row r="29" spans="1:85" x14ac:dyDescent="0.25">
      <c r="A29" t="s">
        <v>65</v>
      </c>
    </row>
    <row r="30" spans="1:85" x14ac:dyDescent="0.25">
      <c r="A30" t="s">
        <v>61</v>
      </c>
    </row>
    <row r="31" spans="1:85" x14ac:dyDescent="0.25">
      <c r="A31" t="s">
        <v>66</v>
      </c>
    </row>
    <row r="32" spans="1:85" x14ac:dyDescent="0.25">
      <c r="A32" t="s">
        <v>62</v>
      </c>
    </row>
    <row r="33" spans="1:44" x14ac:dyDescent="0.25">
      <c r="A33" t="s">
        <v>53</v>
      </c>
    </row>
    <row r="34" spans="1:44" x14ac:dyDescent="0.25">
      <c r="A34" t="s">
        <v>63</v>
      </c>
    </row>
    <row r="35" spans="1:44" x14ac:dyDescent="0.25">
      <c r="A35" t="s">
        <v>54</v>
      </c>
    </row>
    <row r="38" spans="1:44" x14ac:dyDescent="0.25">
      <c r="A38" s="1"/>
      <c r="B38" s="1"/>
      <c r="C38" s="1"/>
      <c r="D38" s="1"/>
      <c r="F38" s="1"/>
      <c r="G38" s="1"/>
      <c r="H38" s="1"/>
      <c r="J38" s="1"/>
      <c r="K38" s="1"/>
      <c r="L38" s="1"/>
      <c r="N38" s="1"/>
      <c r="O38" s="1"/>
      <c r="P38" s="1"/>
      <c r="R38" s="1"/>
      <c r="S38" s="1"/>
      <c r="T38" s="1"/>
      <c r="V38" s="1"/>
      <c r="W38" s="1"/>
      <c r="X38" s="1"/>
      <c r="Z38" s="1"/>
      <c r="AA38" s="1"/>
      <c r="AB38" s="1"/>
      <c r="AD38" s="1"/>
      <c r="AE38" s="1"/>
      <c r="AF38" s="1"/>
      <c r="AH38" s="1"/>
      <c r="AI38" s="1"/>
      <c r="AJ38" s="1"/>
      <c r="AL38" s="1"/>
      <c r="AM38" s="1"/>
      <c r="AN38" s="1"/>
      <c r="AP38" s="1"/>
      <c r="AQ38" s="1"/>
      <c r="AR38" s="1"/>
    </row>
    <row r="49" spans="1:44" x14ac:dyDescent="0.25">
      <c r="A49" s="1"/>
      <c r="B49" s="1"/>
      <c r="C49" s="1"/>
      <c r="D49" s="1"/>
      <c r="F49" s="1"/>
      <c r="G49" s="1"/>
      <c r="H49" s="1"/>
      <c r="J49" s="1"/>
      <c r="K49" s="1"/>
      <c r="L49" s="1"/>
      <c r="N49" s="1"/>
      <c r="O49" s="1"/>
      <c r="P49" s="1"/>
      <c r="R49" s="1"/>
      <c r="S49" s="1"/>
      <c r="T49" s="1"/>
      <c r="V49" s="1"/>
      <c r="W49" s="1"/>
      <c r="X49" s="1"/>
      <c r="Z49" s="1"/>
      <c r="AA49" s="1"/>
      <c r="AB49" s="1"/>
      <c r="AD49" s="1"/>
      <c r="AE49" s="1"/>
      <c r="AF49" s="1"/>
      <c r="AH49" s="1"/>
      <c r="AI49" s="1"/>
      <c r="AJ49" s="1"/>
      <c r="AL49" s="1"/>
      <c r="AM49" s="1"/>
      <c r="AN49" s="1"/>
      <c r="AP49" s="1"/>
      <c r="AQ49" s="1"/>
      <c r="AR49" s="1"/>
    </row>
    <row r="50" spans="1:44" x14ac:dyDescent="0.25">
      <c r="A50" s="1"/>
      <c r="B50" s="1"/>
      <c r="C50" s="1"/>
      <c r="D50" s="1"/>
      <c r="F50" s="1"/>
      <c r="G50" s="1"/>
      <c r="H50" s="1"/>
      <c r="J50" s="1"/>
      <c r="K50" s="1"/>
      <c r="L50" s="1"/>
      <c r="N50" s="1"/>
      <c r="O50" s="1"/>
      <c r="P50" s="1"/>
      <c r="R50" s="1"/>
      <c r="S50" s="1"/>
      <c r="T50" s="1"/>
      <c r="V50" s="1"/>
      <c r="W50" s="1"/>
      <c r="X50" s="1"/>
      <c r="Z50" s="1"/>
      <c r="AA50" s="1"/>
      <c r="AB50" s="1"/>
      <c r="AD50" s="1"/>
      <c r="AE50" s="1"/>
      <c r="AF50" s="1"/>
      <c r="AH50" s="1"/>
      <c r="AI50" s="1"/>
      <c r="AJ50" s="1"/>
      <c r="AL50" s="1"/>
      <c r="AM50" s="1"/>
      <c r="AN50" s="1"/>
      <c r="AP50" s="1"/>
      <c r="AQ50" s="1"/>
      <c r="AR50" s="1"/>
    </row>
    <row r="51" spans="1:44" x14ac:dyDescent="0.25">
      <c r="A51" s="1"/>
      <c r="B51" s="1"/>
      <c r="C51" s="1"/>
      <c r="D51" s="1"/>
      <c r="F51" s="1"/>
      <c r="G51" s="1"/>
      <c r="H51" s="1"/>
      <c r="J51" s="1"/>
      <c r="K51" s="1"/>
      <c r="L51" s="1"/>
      <c r="N51" s="1"/>
      <c r="O51" s="1"/>
      <c r="P51" s="1"/>
      <c r="R51" s="1"/>
      <c r="S51" s="1"/>
      <c r="T51" s="1"/>
      <c r="V51" s="1"/>
      <c r="W51" s="1"/>
      <c r="X51" s="1"/>
      <c r="Z51" s="1"/>
      <c r="AA51" s="1"/>
      <c r="AB51" s="1"/>
      <c r="AD51" s="1"/>
      <c r="AE51" s="1"/>
      <c r="AF51" s="1"/>
      <c r="AH51" s="1"/>
      <c r="AI51" s="1"/>
      <c r="AJ51" s="1"/>
      <c r="AL51" s="1"/>
      <c r="AM51" s="1"/>
      <c r="AN51" s="1"/>
      <c r="AP51" s="1"/>
      <c r="AQ51" s="1"/>
      <c r="AR51" s="1"/>
    </row>
    <row r="52" spans="1:44" x14ac:dyDescent="0.25">
      <c r="A52" s="1"/>
      <c r="B52" s="1"/>
      <c r="C52" s="1"/>
      <c r="D52" s="1"/>
      <c r="F52" s="1"/>
      <c r="G52" s="1"/>
      <c r="H52" s="1"/>
      <c r="J52" s="1"/>
      <c r="K52" s="1"/>
      <c r="L52" s="1"/>
      <c r="N52" s="1"/>
      <c r="O52" s="1"/>
      <c r="P52" s="1"/>
      <c r="R52" s="1"/>
      <c r="S52" s="1"/>
      <c r="T52" s="1"/>
      <c r="V52" s="1"/>
      <c r="W52" s="1"/>
      <c r="X52" s="1"/>
      <c r="Z52" s="1"/>
      <c r="AA52" s="1"/>
      <c r="AB52" s="1"/>
      <c r="AD52" s="1"/>
      <c r="AE52" s="1"/>
      <c r="AF52" s="1"/>
      <c r="AH52" s="1"/>
      <c r="AI52" s="1"/>
      <c r="AJ52" s="1"/>
      <c r="AL52" s="1"/>
      <c r="AM52" s="1"/>
      <c r="AN52" s="1"/>
      <c r="AP52" s="1"/>
      <c r="AQ52" s="1"/>
      <c r="AR52" s="1"/>
    </row>
    <row r="53" spans="1:44" x14ac:dyDescent="0.25">
      <c r="A53" s="1"/>
      <c r="B53" s="1"/>
      <c r="C53" s="1"/>
      <c r="D53" s="1"/>
      <c r="F53" s="1"/>
      <c r="G53" s="1"/>
      <c r="H53" s="1"/>
      <c r="J53" s="1"/>
      <c r="K53" s="1"/>
      <c r="L53" s="1"/>
      <c r="N53" s="1"/>
      <c r="O53" s="1"/>
      <c r="P53" s="1"/>
      <c r="R53" s="1"/>
      <c r="S53" s="1"/>
      <c r="T53" s="1"/>
      <c r="V53" s="1"/>
      <c r="W53" s="1"/>
      <c r="X53" s="1"/>
      <c r="Z53" s="1"/>
      <c r="AA53" s="1"/>
      <c r="AB53" s="1"/>
      <c r="AD53" s="1"/>
      <c r="AE53" s="1"/>
      <c r="AF53" s="1"/>
      <c r="AH53" s="1"/>
      <c r="AI53" s="1"/>
      <c r="AJ53" s="1"/>
      <c r="AL53" s="1"/>
      <c r="AM53" s="1"/>
      <c r="AN53" s="1"/>
      <c r="AP53" s="1"/>
      <c r="AQ53" s="1"/>
      <c r="AR53" s="1"/>
    </row>
  </sheetData>
  <mergeCells count="16">
    <mergeCell ref="BJ4:BL4"/>
    <mergeCell ref="Z4:AB4"/>
    <mergeCell ref="AX4:AZ4"/>
    <mergeCell ref="BF4:BH4"/>
    <mergeCell ref="V4:X4"/>
    <mergeCell ref="AL4:AN4"/>
    <mergeCell ref="AP4:AR4"/>
    <mergeCell ref="AT4:AV4"/>
    <mergeCell ref="BB4:BD4"/>
    <mergeCell ref="AD4:AF4"/>
    <mergeCell ref="AH4:AJ4"/>
    <mergeCell ref="B4:D4"/>
    <mergeCell ref="F4:H4"/>
    <mergeCell ref="N4:P4"/>
    <mergeCell ref="R4:T4"/>
    <mergeCell ref="J4:L4"/>
  </mergeCells>
  <pageMargins left="0.7" right="0.7" top="0.75" bottom="0.75" header="0.3" footer="0.3"/>
  <pageSetup orientation="portrait" r:id="rId1"/>
  <customProperties>
    <customPr name="Ibp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4"/>
  <sheetViews>
    <sheetView zoomScale="75" zoomScaleNormal="75" workbookViewId="0">
      <selection activeCell="B19" sqref="B19"/>
    </sheetView>
  </sheetViews>
  <sheetFormatPr defaultRowHeight="15" x14ac:dyDescent="0.25"/>
  <cols>
    <col min="1" max="1" width="36.140625" bestFit="1" customWidth="1"/>
    <col min="2" max="16" width="9.140625" customWidth="1"/>
  </cols>
  <sheetData>
    <row r="1" spans="1:20" x14ac:dyDescent="0.25">
      <c r="A1" s="1" t="s">
        <v>27</v>
      </c>
      <c r="B1" s="7"/>
      <c r="C1" s="10"/>
      <c r="E1" s="7"/>
    </row>
    <row r="2" spans="1:20" x14ac:dyDescent="0.25">
      <c r="A2" s="1" t="s">
        <v>46</v>
      </c>
    </row>
    <row r="3" spans="1:20" x14ac:dyDescent="0.25">
      <c r="A3" t="s">
        <v>45</v>
      </c>
      <c r="B3" s="22">
        <v>2020</v>
      </c>
      <c r="C3" s="22"/>
      <c r="D3" s="22"/>
      <c r="E3" s="22"/>
      <c r="F3" s="22"/>
      <c r="G3" s="23">
        <v>2021</v>
      </c>
      <c r="H3" s="23"/>
      <c r="I3" s="23"/>
      <c r="J3" s="23"/>
      <c r="K3" s="23"/>
      <c r="L3" s="22">
        <v>2022</v>
      </c>
      <c r="M3" s="22"/>
      <c r="N3" s="22"/>
      <c r="O3" s="22"/>
      <c r="P3" s="22"/>
      <c r="Q3" s="23">
        <v>2023</v>
      </c>
      <c r="R3" s="23"/>
      <c r="S3" s="23"/>
      <c r="T3" s="23"/>
    </row>
    <row r="4" spans="1:20" x14ac:dyDescent="0.25">
      <c r="B4" s="2" t="s">
        <v>16</v>
      </c>
      <c r="C4" s="2" t="s">
        <v>17</v>
      </c>
      <c r="D4" s="2" t="s">
        <v>18</v>
      </c>
      <c r="E4" s="2" t="s">
        <v>19</v>
      </c>
      <c r="F4" s="9">
        <v>2020</v>
      </c>
      <c r="G4" s="2" t="s">
        <v>16</v>
      </c>
      <c r="H4" s="2" t="s">
        <v>17</v>
      </c>
      <c r="I4" s="2" t="s">
        <v>18</v>
      </c>
      <c r="J4" s="2" t="s">
        <v>19</v>
      </c>
      <c r="K4" s="9">
        <v>2021</v>
      </c>
      <c r="L4" s="2" t="s">
        <v>16</v>
      </c>
      <c r="M4" s="2" t="s">
        <v>17</v>
      </c>
      <c r="N4" s="2" t="s">
        <v>18</v>
      </c>
      <c r="O4" s="2" t="s">
        <v>19</v>
      </c>
      <c r="P4" s="9">
        <v>2022</v>
      </c>
      <c r="Q4" s="2" t="s">
        <v>16</v>
      </c>
      <c r="R4" s="2" t="s">
        <v>17</v>
      </c>
      <c r="S4" s="2" t="s">
        <v>18</v>
      </c>
      <c r="T4" s="2" t="s">
        <v>19</v>
      </c>
    </row>
    <row r="5" spans="1:20" x14ac:dyDescent="0.25">
      <c r="A5" t="s">
        <v>21</v>
      </c>
      <c r="B5" s="11">
        <v>9408</v>
      </c>
      <c r="C5" s="11">
        <v>-2156</v>
      </c>
      <c r="D5" s="11">
        <v>8575</v>
      </c>
      <c r="E5" s="11">
        <v>569</v>
      </c>
      <c r="F5" s="13">
        <f>SUM(B5:E5)</f>
        <v>16396</v>
      </c>
      <c r="G5" s="11">
        <v>9818</v>
      </c>
      <c r="H5" s="11">
        <v>25869</v>
      </c>
      <c r="I5" s="11">
        <v>4340</v>
      </c>
      <c r="J5" s="11">
        <v>13889</v>
      </c>
      <c r="K5" s="13">
        <f>SUM(G5:J5)</f>
        <v>53916</v>
      </c>
      <c r="L5" s="11">
        <v>10264</v>
      </c>
      <c r="M5" s="11">
        <v>72597</v>
      </c>
      <c r="N5" s="11">
        <v>93568</v>
      </c>
      <c r="O5" s="11">
        <v>105352</v>
      </c>
      <c r="P5" s="13">
        <f>SUM(L5:O5)</f>
        <v>281781</v>
      </c>
      <c r="Q5" s="11">
        <v>108500</v>
      </c>
      <c r="R5" s="11">
        <v>-32266</v>
      </c>
      <c r="S5" s="11">
        <v>116739</v>
      </c>
      <c r="T5" s="11">
        <v>112287</v>
      </c>
    </row>
    <row r="6" spans="1:20" x14ac:dyDescent="0.25">
      <c r="A6" t="s">
        <v>20</v>
      </c>
      <c r="B6" s="11">
        <v>-2698</v>
      </c>
      <c r="C6" s="11">
        <v>-2255</v>
      </c>
      <c r="D6" s="11">
        <v>-3736</v>
      </c>
      <c r="E6" s="11">
        <v>-3785</v>
      </c>
      <c r="F6" s="12">
        <f>SUM(B6:E6)</f>
        <v>-12474</v>
      </c>
      <c r="G6" s="11">
        <v>-2520</v>
      </c>
      <c r="H6" s="11">
        <v>-2656</v>
      </c>
      <c r="I6" s="11">
        <v>-2420</v>
      </c>
      <c r="J6" s="11">
        <v>-4544</v>
      </c>
      <c r="K6" s="12">
        <f>SUM(G6:J6)</f>
        <v>-12140</v>
      </c>
      <c r="L6" s="11">
        <v>-3190</v>
      </c>
      <c r="M6" s="11">
        <v>-4343</v>
      </c>
      <c r="N6" s="11">
        <v>-6090</v>
      </c>
      <c r="O6" s="11">
        <v>-4724</v>
      </c>
      <c r="P6" s="12">
        <f>SUM(L6:O6)</f>
        <v>-18347</v>
      </c>
      <c r="Q6" s="11">
        <v>-9168</v>
      </c>
      <c r="R6" s="11">
        <v>-10697</v>
      </c>
      <c r="S6" s="11">
        <v>-14621</v>
      </c>
      <c r="T6" s="11">
        <v>-12069</v>
      </c>
    </row>
    <row r="7" spans="1:20" x14ac:dyDescent="0.25">
      <c r="A7" t="s">
        <v>22</v>
      </c>
      <c r="B7" s="14">
        <f t="shared" ref="B7:F7" si="0">+B5+B6</f>
        <v>6710</v>
      </c>
      <c r="C7" s="14">
        <f t="shared" si="0"/>
        <v>-4411</v>
      </c>
      <c r="D7" s="14">
        <f t="shared" si="0"/>
        <v>4839</v>
      </c>
      <c r="E7" s="14">
        <f t="shared" si="0"/>
        <v>-3216</v>
      </c>
      <c r="F7" s="12">
        <f t="shared" si="0"/>
        <v>3922</v>
      </c>
      <c r="G7" s="14">
        <f t="shared" ref="G7:N7" si="1">+G5+G6</f>
        <v>7298</v>
      </c>
      <c r="H7" s="14">
        <f t="shared" si="1"/>
        <v>23213</v>
      </c>
      <c r="I7" s="14">
        <f t="shared" si="1"/>
        <v>1920</v>
      </c>
      <c r="J7" s="14">
        <f t="shared" si="1"/>
        <v>9345</v>
      </c>
      <c r="K7" s="12">
        <f t="shared" ref="K7" si="2">+K5+K6</f>
        <v>41776</v>
      </c>
      <c r="L7" s="14">
        <f t="shared" si="1"/>
        <v>7074</v>
      </c>
      <c r="M7" s="14">
        <f t="shared" si="1"/>
        <v>68254</v>
      </c>
      <c r="N7" s="14">
        <f t="shared" si="1"/>
        <v>87478</v>
      </c>
      <c r="O7" s="14">
        <f t="shared" ref="O7:T7" si="3">+O5+O6</f>
        <v>100628</v>
      </c>
      <c r="P7" s="12">
        <f t="shared" si="3"/>
        <v>263434</v>
      </c>
      <c r="Q7" s="14">
        <f t="shared" si="3"/>
        <v>99332</v>
      </c>
      <c r="R7" s="14">
        <f t="shared" si="3"/>
        <v>-42963</v>
      </c>
      <c r="S7" s="14">
        <f t="shared" si="3"/>
        <v>102118</v>
      </c>
      <c r="T7" s="14">
        <f t="shared" si="3"/>
        <v>100218</v>
      </c>
    </row>
    <row r="8" spans="1:20" x14ac:dyDescent="0.25">
      <c r="C8" s="15"/>
      <c r="H8" s="15"/>
      <c r="M8" s="15"/>
      <c r="N8" s="15"/>
    </row>
    <row r="10" spans="1:20" x14ac:dyDescent="0.25">
      <c r="A10" s="1"/>
    </row>
    <row r="17" spans="1:1" x14ac:dyDescent="0.25">
      <c r="A17" s="1"/>
    </row>
    <row r="24" spans="1:1" x14ac:dyDescent="0.25">
      <c r="A24" s="1"/>
    </row>
  </sheetData>
  <mergeCells count="4">
    <mergeCell ref="B3:F3"/>
    <mergeCell ref="G3:K3"/>
    <mergeCell ref="L3:P3"/>
    <mergeCell ref="Q3:T3"/>
  </mergeCells>
  <pageMargins left="0.7" right="0.7" top="0.75" bottom="0.75" header="0.3" footer="0.3"/>
  <pageSetup orientation="portrait" r:id="rId1"/>
  <customProperties>
    <customPr name="Ibp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Important Disclosures</vt:lpstr>
      <vt:lpstr>GAAP Cons Statement of Oper</vt:lpstr>
      <vt:lpstr>GAAP to non-GAAP-quarterly</vt:lpstr>
      <vt:lpstr>Recon of Free Cash Flow</vt:lpstr>
    </vt:vector>
  </TitlesOfParts>
  <Company>Lantheus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Kinarney, Mark R</dc:creator>
  <cp:lastModifiedBy>Kinarney, Mark</cp:lastModifiedBy>
  <dcterms:created xsi:type="dcterms:W3CDTF">2020-06-29T13:19:01Z</dcterms:created>
  <dcterms:modified xsi:type="dcterms:W3CDTF">2024-02-21T23:25:48Z</dcterms:modified>
</cp:coreProperties>
</file>