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I:\shared\CorpComm InvRel\INVESTOR RELATIONS\Earnings\2021\Q2 2021 Earnings\Supplemental Financial Information\"/>
    </mc:Choice>
  </mc:AlternateContent>
  <xr:revisionPtr revIDLastSave="0" documentId="13_ncr:1_{C961917D-E1EE-42C1-8B22-597C1DA1B49C}" xr6:coauthVersionLast="41" xr6:coauthVersionMax="41" xr10:uidLastSave="{00000000-0000-0000-0000-000000000000}"/>
  <bookViews>
    <workbookView xWindow="-120" yWindow="-120" windowWidth="29040" windowHeight="15840" tabRatio="790" activeTab="1" xr2:uid="{00000000-000D-0000-FFFF-FFFF00000000}"/>
  </bookViews>
  <sheets>
    <sheet name="Important Disclosures" sheetId="10" r:id="rId1"/>
    <sheet name="GAAP Cons Statement of Oper" sheetId="9" r:id="rId2"/>
    <sheet name="GAAP to non-GAAP-quarterly" sheetId="1" r:id="rId3"/>
    <sheet name="Recon of Free Cash Flow" sheetId="7" r:id="rId4"/>
    <sheet name="Supplemental Revenue Info" sheetId="1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8" i="13" l="1"/>
  <c r="I28" i="13"/>
  <c r="B28" i="13"/>
  <c r="K27" i="13"/>
  <c r="F27" i="13"/>
  <c r="K26" i="13"/>
  <c r="F26" i="13"/>
  <c r="K24" i="13"/>
  <c r="F24" i="13"/>
  <c r="C25" i="13"/>
  <c r="C28" i="13" s="1"/>
  <c r="D25" i="13"/>
  <c r="D28" i="13" s="1"/>
  <c r="E25" i="13"/>
  <c r="E28" i="13" s="1"/>
  <c r="G25" i="13"/>
  <c r="G28" i="13" s="1"/>
  <c r="H25" i="13"/>
  <c r="H28" i="13" s="1"/>
  <c r="I25" i="13"/>
  <c r="J25" i="13"/>
  <c r="B25" i="13"/>
  <c r="K23" i="13"/>
  <c r="F23" i="13"/>
  <c r="K22" i="13"/>
  <c r="F22" i="13"/>
  <c r="F25" i="13" l="1"/>
  <c r="F28" i="13" s="1"/>
  <c r="K25" i="13"/>
  <c r="K28" i="13" s="1"/>
  <c r="D27" i="1"/>
  <c r="D26" i="1"/>
  <c r="D24" i="1"/>
  <c r="D20" i="1"/>
  <c r="D18" i="1"/>
  <c r="D16" i="1"/>
  <c r="C13" i="1"/>
  <c r="B13" i="1"/>
  <c r="D12" i="1"/>
  <c r="D11" i="1"/>
  <c r="D10" i="1"/>
  <c r="C8" i="1"/>
  <c r="B8" i="1"/>
  <c r="D7" i="1"/>
  <c r="D6" i="1"/>
  <c r="R7" i="7"/>
  <c r="C15" i="1" l="1"/>
  <c r="C19" i="1" s="1"/>
  <c r="C21" i="1" s="1"/>
  <c r="D8" i="1"/>
  <c r="D13" i="1"/>
  <c r="B15" i="1"/>
  <c r="D15" i="1" l="1"/>
  <c r="B19" i="1"/>
  <c r="D19" i="1" l="1"/>
  <c r="B21" i="1"/>
  <c r="B22" i="1" l="1"/>
  <c r="D21" i="1"/>
  <c r="D22" i="1" s="1"/>
  <c r="R13" i="9" l="1"/>
  <c r="R8" i="9"/>
  <c r="R15" i="9" l="1"/>
  <c r="R19" i="9" s="1"/>
  <c r="R21" i="9" s="1"/>
  <c r="K16" i="13"/>
  <c r="F16" i="13"/>
  <c r="K15" i="13"/>
  <c r="F15" i="13"/>
  <c r="K9" i="13"/>
  <c r="K8" i="13"/>
  <c r="F9" i="13"/>
  <c r="F8" i="13"/>
  <c r="Q7" i="7" l="1"/>
  <c r="H27" i="1" l="1"/>
  <c r="H26" i="1"/>
  <c r="H24" i="1"/>
  <c r="H20" i="1"/>
  <c r="H18" i="1"/>
  <c r="H17" i="1"/>
  <c r="H16" i="1"/>
  <c r="G13" i="1"/>
  <c r="G15" i="1" s="1"/>
  <c r="G19" i="1" s="1"/>
  <c r="G21" i="1" s="1"/>
  <c r="F13" i="1"/>
  <c r="H12" i="1"/>
  <c r="H11" i="1"/>
  <c r="H10" i="1"/>
  <c r="G8" i="1"/>
  <c r="F8" i="1"/>
  <c r="H7" i="1"/>
  <c r="H6" i="1"/>
  <c r="Q15" i="9"/>
  <c r="C15" i="9"/>
  <c r="D15" i="9"/>
  <c r="E15" i="9"/>
  <c r="F15" i="9"/>
  <c r="G15" i="9"/>
  <c r="H15" i="9"/>
  <c r="I15" i="9"/>
  <c r="J15" i="9"/>
  <c r="K15" i="9"/>
  <c r="L15" i="9"/>
  <c r="M15" i="9"/>
  <c r="N15" i="9"/>
  <c r="O15" i="9"/>
  <c r="P15" i="9"/>
  <c r="B15" i="9"/>
  <c r="Q13" i="9"/>
  <c r="Q8" i="9"/>
  <c r="H13" i="1" l="1"/>
  <c r="F15" i="1"/>
  <c r="F19" i="1" s="1"/>
  <c r="H8" i="1"/>
  <c r="Q19" i="9"/>
  <c r="Q21" i="9" s="1"/>
  <c r="H15" i="1" l="1"/>
  <c r="H19" i="1"/>
  <c r="F21" i="1"/>
  <c r="H21" i="1" l="1"/>
  <c r="H22" i="1" s="1"/>
  <c r="F22" i="1"/>
  <c r="P7" i="7" l="1"/>
  <c r="P6" i="7"/>
  <c r="P5" i="7"/>
  <c r="O7" i="7"/>
  <c r="L24" i="1"/>
  <c r="L27" i="1"/>
  <c r="L26" i="1"/>
  <c r="L20" i="1"/>
  <c r="L18" i="1"/>
  <c r="L16" i="1"/>
  <c r="L12" i="1"/>
  <c r="L11" i="1"/>
  <c r="L10" i="1"/>
  <c r="L7" i="1"/>
  <c r="L6" i="1"/>
  <c r="K13" i="1"/>
  <c r="K8" i="1"/>
  <c r="J13" i="1"/>
  <c r="J8" i="1"/>
  <c r="J15" i="1" s="1"/>
  <c r="P13" i="9"/>
  <c r="P19" i="9" s="1"/>
  <c r="P21" i="9" s="1"/>
  <c r="P8" i="9"/>
  <c r="O19" i="9"/>
  <c r="O21" i="9" s="1"/>
  <c r="O13" i="9"/>
  <c r="O8" i="9"/>
  <c r="K15" i="1" l="1"/>
  <c r="K19" i="1" s="1"/>
  <c r="K21" i="1" s="1"/>
  <c r="L13" i="1"/>
  <c r="L8" i="1"/>
  <c r="J19" i="1" l="1"/>
  <c r="L15" i="1"/>
  <c r="J21" i="1" l="1"/>
  <c r="L19" i="1"/>
  <c r="N7" i="7"/>
  <c r="J22" i="1" l="1"/>
  <c r="L21" i="1"/>
  <c r="L22" i="1" s="1"/>
  <c r="N13" i="1"/>
  <c r="P27" i="1"/>
  <c r="P26" i="1"/>
  <c r="P24" i="1"/>
  <c r="P20" i="1"/>
  <c r="P18" i="1"/>
  <c r="P16" i="1"/>
  <c r="O13" i="1"/>
  <c r="P12" i="1"/>
  <c r="P11" i="1"/>
  <c r="P10" i="1"/>
  <c r="O8" i="1"/>
  <c r="N8" i="1"/>
  <c r="P7" i="1"/>
  <c r="P6" i="1"/>
  <c r="N13" i="9"/>
  <c r="N19" i="9" s="1"/>
  <c r="N21" i="9" s="1"/>
  <c r="N8" i="9"/>
  <c r="N15" i="1" l="1"/>
  <c r="N19" i="1" s="1"/>
  <c r="P8" i="1"/>
  <c r="O15" i="1"/>
  <c r="O19" i="1" s="1"/>
  <c r="O21" i="1" s="1"/>
  <c r="P13" i="1"/>
  <c r="P15" i="1" l="1"/>
  <c r="P19" i="1"/>
  <c r="N21" i="1"/>
  <c r="N22" i="1" l="1"/>
  <c r="P21" i="1"/>
  <c r="P22" i="1" s="1"/>
  <c r="B13" i="9" l="1"/>
  <c r="C13" i="9"/>
  <c r="D13" i="9"/>
  <c r="E13" i="9"/>
  <c r="F13" i="9"/>
  <c r="G13" i="9"/>
  <c r="H13" i="9"/>
  <c r="I13" i="9"/>
  <c r="J13" i="9"/>
  <c r="K13" i="9"/>
  <c r="L13" i="9"/>
  <c r="B8" i="9"/>
  <c r="C8" i="9"/>
  <c r="D8" i="9"/>
  <c r="E8" i="9"/>
  <c r="F8" i="9"/>
  <c r="F19" i="9" s="1"/>
  <c r="F21" i="9" s="1"/>
  <c r="G8" i="9"/>
  <c r="H8" i="9"/>
  <c r="I8" i="9"/>
  <c r="J8" i="9"/>
  <c r="K8" i="9"/>
  <c r="L8" i="9"/>
  <c r="L19" i="9" s="1"/>
  <c r="L21" i="9" s="1"/>
  <c r="H19" i="9" l="1"/>
  <c r="H21" i="9" s="1"/>
  <c r="B19" i="9"/>
  <c r="B21" i="9" s="1"/>
  <c r="C19" i="9"/>
  <c r="C21" i="9" s="1"/>
  <c r="D19" i="9"/>
  <c r="D21" i="9" s="1"/>
  <c r="I19" i="9"/>
  <c r="I21" i="9" s="1"/>
  <c r="K19" i="9"/>
  <c r="K21" i="9" s="1"/>
  <c r="E19" i="9"/>
  <c r="E21" i="9" s="1"/>
  <c r="J19" i="9"/>
  <c r="J21" i="9" s="1"/>
  <c r="G19" i="9"/>
  <c r="G21" i="9" s="1"/>
  <c r="M13" i="9"/>
  <c r="M8" i="9"/>
  <c r="M19" i="9" s="1"/>
  <c r="M21" i="9" s="1"/>
  <c r="BD27" i="1" l="1"/>
  <c r="BD26" i="1"/>
  <c r="AZ27" i="1"/>
  <c r="AZ26" i="1"/>
  <c r="AV27" i="1"/>
  <c r="AV26" i="1"/>
  <c r="AR27" i="1"/>
  <c r="AR26" i="1"/>
  <c r="AF27" i="1"/>
  <c r="AF26" i="1"/>
  <c r="AB27" i="1"/>
  <c r="AB26" i="1"/>
  <c r="AN27" i="1" l="1"/>
  <c r="AL26" i="1"/>
  <c r="AN26" i="1" s="1"/>
  <c r="X27" i="1"/>
  <c r="X26" i="1"/>
  <c r="AJ27" i="1"/>
  <c r="AJ26" i="1"/>
  <c r="T27" i="1"/>
  <c r="T26" i="1"/>
  <c r="M7" i="7" l="1"/>
  <c r="T24" i="1"/>
  <c r="T20" i="1"/>
  <c r="T18" i="1"/>
  <c r="T16" i="1"/>
  <c r="T12" i="1"/>
  <c r="T11" i="1"/>
  <c r="T10" i="1"/>
  <c r="T7" i="1"/>
  <c r="T6" i="1"/>
  <c r="S13" i="1"/>
  <c r="R13" i="1"/>
  <c r="S8" i="1"/>
  <c r="S15" i="1" s="1"/>
  <c r="R8" i="1"/>
  <c r="T8" i="1" l="1"/>
  <c r="R15" i="1"/>
  <c r="S19" i="1"/>
  <c r="T13" i="1"/>
  <c r="K6" i="7"/>
  <c r="K5" i="7"/>
  <c r="F6" i="7"/>
  <c r="F5" i="7"/>
  <c r="T15" i="1" l="1"/>
  <c r="R19" i="1"/>
  <c r="R21" i="1" s="1"/>
  <c r="R22" i="1" s="1"/>
  <c r="S21" i="1"/>
  <c r="L7" i="7"/>
  <c r="K7" i="7"/>
  <c r="I7" i="7"/>
  <c r="H7" i="7"/>
  <c r="G7" i="7"/>
  <c r="F7" i="7"/>
  <c r="E7" i="7"/>
  <c r="D7" i="7"/>
  <c r="C7" i="7"/>
  <c r="B7" i="7"/>
  <c r="J7" i="7"/>
  <c r="T19" i="1" l="1"/>
  <c r="T21" i="1"/>
  <c r="T22" i="1" s="1"/>
  <c r="BC13" i="1"/>
  <c r="BB13" i="1"/>
  <c r="AY13" i="1"/>
  <c r="AX13" i="1"/>
  <c r="AU13" i="1"/>
  <c r="AT13" i="1"/>
  <c r="BC8" i="1"/>
  <c r="BB8" i="1"/>
  <c r="AY8" i="1"/>
  <c r="AX8" i="1"/>
  <c r="AU8" i="1"/>
  <c r="AT8" i="1"/>
  <c r="BD24" i="1"/>
  <c r="BD20" i="1"/>
  <c r="BD18" i="1"/>
  <c r="BD16" i="1"/>
  <c r="BD12" i="1"/>
  <c r="BD11" i="1"/>
  <c r="BD10" i="1"/>
  <c r="BD7" i="1"/>
  <c r="BD6" i="1"/>
  <c r="AZ24" i="1"/>
  <c r="AZ20" i="1"/>
  <c r="AZ18" i="1"/>
  <c r="AZ16" i="1"/>
  <c r="AZ12" i="1"/>
  <c r="AZ11" i="1"/>
  <c r="AZ10" i="1"/>
  <c r="AZ7" i="1"/>
  <c r="AZ6" i="1"/>
  <c r="AV24" i="1"/>
  <c r="AV20" i="1"/>
  <c r="AV18" i="1"/>
  <c r="AV16" i="1"/>
  <c r="AV12" i="1"/>
  <c r="AV11" i="1"/>
  <c r="AV10" i="1"/>
  <c r="AV7" i="1"/>
  <c r="AV6" i="1"/>
  <c r="AX15" i="1" l="1"/>
  <c r="AT15" i="1"/>
  <c r="AT19" i="1" s="1"/>
  <c r="AU15" i="1"/>
  <c r="AY15" i="1"/>
  <c r="BD8" i="1"/>
  <c r="BB15" i="1"/>
  <c r="BB19" i="1" s="1"/>
  <c r="BC15" i="1"/>
  <c r="AV8" i="1"/>
  <c r="BD13" i="1"/>
  <c r="AZ8" i="1"/>
  <c r="AZ13" i="1"/>
  <c r="AV13" i="1"/>
  <c r="AI13" i="1"/>
  <c r="AH13" i="1"/>
  <c r="AI8" i="1"/>
  <c r="AH8" i="1"/>
  <c r="AJ24" i="1"/>
  <c r="AJ20" i="1"/>
  <c r="AJ18" i="1"/>
  <c r="AJ16" i="1"/>
  <c r="AJ12" i="1"/>
  <c r="AJ11" i="1"/>
  <c r="AJ10" i="1"/>
  <c r="AJ7" i="1"/>
  <c r="AJ6" i="1"/>
  <c r="AF24" i="1"/>
  <c r="AF20" i="1"/>
  <c r="AF18" i="1"/>
  <c r="AF16" i="1"/>
  <c r="AF12" i="1"/>
  <c r="AF11" i="1"/>
  <c r="AF10" i="1"/>
  <c r="AF7" i="1"/>
  <c r="AF6" i="1"/>
  <c r="AE13" i="1"/>
  <c r="AD13" i="1"/>
  <c r="AE8" i="1"/>
  <c r="AD8" i="1"/>
  <c r="AQ13" i="1"/>
  <c r="AP13" i="1"/>
  <c r="AQ8" i="1"/>
  <c r="AP8" i="1"/>
  <c r="AR24" i="1"/>
  <c r="AR20" i="1"/>
  <c r="AR18" i="1"/>
  <c r="AR16" i="1"/>
  <c r="AR12" i="1"/>
  <c r="AR11" i="1"/>
  <c r="AR10" i="1"/>
  <c r="AR7" i="1"/>
  <c r="AR6" i="1"/>
  <c r="AA13" i="1"/>
  <c r="Z13" i="1"/>
  <c r="AA8" i="1"/>
  <c r="AA15" i="1" s="1"/>
  <c r="Z8" i="1"/>
  <c r="AB24" i="1"/>
  <c r="AB20" i="1"/>
  <c r="AB18" i="1"/>
  <c r="AB16" i="1"/>
  <c r="AB12" i="1"/>
  <c r="AB11" i="1"/>
  <c r="AB10" i="1"/>
  <c r="AB7" i="1"/>
  <c r="AB6" i="1"/>
  <c r="AN24" i="1"/>
  <c r="AN20" i="1"/>
  <c r="AN18" i="1"/>
  <c r="AN16" i="1"/>
  <c r="AN12" i="1"/>
  <c r="AN11" i="1"/>
  <c r="AN10" i="1"/>
  <c r="AN7" i="1"/>
  <c r="AN6" i="1"/>
  <c r="AM8" i="1"/>
  <c r="AM13" i="1"/>
  <c r="AL13" i="1"/>
  <c r="AL8" i="1"/>
  <c r="AL15" i="1" s="1"/>
  <c r="X24" i="1"/>
  <c r="X20" i="1"/>
  <c r="X18" i="1"/>
  <c r="X16" i="1"/>
  <c r="X12" i="1"/>
  <c r="X11" i="1"/>
  <c r="X10" i="1"/>
  <c r="X7" i="1"/>
  <c r="W8" i="1"/>
  <c r="W15" i="1" s="1"/>
  <c r="W13" i="1"/>
  <c r="V13" i="1"/>
  <c r="V8" i="1"/>
  <c r="X6" i="1"/>
  <c r="AE15" i="1" l="1"/>
  <c r="AN13" i="1"/>
  <c r="AZ15" i="1"/>
  <c r="V15" i="1"/>
  <c r="Z15" i="1"/>
  <c r="Z19" i="1" s="1"/>
  <c r="AI15" i="1"/>
  <c r="AI19" i="1" s="1"/>
  <c r="AM15" i="1"/>
  <c r="AP15" i="1"/>
  <c r="AP19" i="1" s="1"/>
  <c r="AF8" i="1"/>
  <c r="AD15" i="1"/>
  <c r="AD19" i="1" s="1"/>
  <c r="AQ15" i="1"/>
  <c r="AN8" i="1"/>
  <c r="AH15" i="1"/>
  <c r="AH19" i="1" s="1"/>
  <c r="BC19" i="1"/>
  <c r="BC21" i="1" s="1"/>
  <c r="AX19" i="1"/>
  <c r="AY19" i="1"/>
  <c r="AY21" i="1" s="1"/>
  <c r="AU19" i="1"/>
  <c r="AU21" i="1" s="1"/>
  <c r="X8" i="1"/>
  <c r="AA19" i="1"/>
  <c r="AF13" i="1"/>
  <c r="AJ13" i="1"/>
  <c r="AJ8" i="1"/>
  <c r="BD15" i="1"/>
  <c r="AV15" i="1"/>
  <c r="AR8" i="1"/>
  <c r="AR13" i="1"/>
  <c r="AB8" i="1"/>
  <c r="AB13" i="1"/>
  <c r="X13" i="1"/>
  <c r="AM19" i="1"/>
  <c r="AL19" i="1"/>
  <c r="V19" i="1"/>
  <c r="AZ19" i="1" l="1"/>
  <c r="W19" i="1"/>
  <c r="W21" i="1" s="1"/>
  <c r="AE19" i="1"/>
  <c r="AE21" i="1" s="1"/>
  <c r="AX21" i="1"/>
  <c r="AQ19" i="1"/>
  <c r="AQ21" i="1" s="1"/>
  <c r="AA21" i="1"/>
  <c r="AB15" i="1"/>
  <c r="AI21" i="1"/>
  <c r="AF15" i="1"/>
  <c r="BB21" i="1"/>
  <c r="BD19" i="1"/>
  <c r="AV19" i="1"/>
  <c r="AT21" i="1"/>
  <c r="AJ15" i="1"/>
  <c r="AR15" i="1"/>
  <c r="Z21" i="1"/>
  <c r="AN15" i="1"/>
  <c r="X15" i="1"/>
  <c r="AM21" i="1"/>
  <c r="AX22" i="1" l="1"/>
  <c r="AZ21" i="1"/>
  <c r="AZ22" i="1" s="1"/>
  <c r="AF19" i="1"/>
  <c r="AD21" i="1"/>
  <c r="BB22" i="1"/>
  <c r="BD21" i="1"/>
  <c r="BD22" i="1" s="1"/>
  <c r="AT22" i="1"/>
  <c r="AV21" i="1"/>
  <c r="AV22" i="1" s="1"/>
  <c r="AJ19" i="1"/>
  <c r="AH21" i="1"/>
  <c r="AR19" i="1"/>
  <c r="AP21" i="1"/>
  <c r="AB19" i="1"/>
  <c r="Z22" i="1"/>
  <c r="AB21" i="1"/>
  <c r="AB22" i="1" s="1"/>
  <c r="AN19" i="1"/>
  <c r="AL21" i="1"/>
  <c r="V21" i="1"/>
  <c r="X19" i="1"/>
  <c r="AD22" i="1" l="1"/>
  <c r="AF21" i="1"/>
  <c r="AF22" i="1" s="1"/>
  <c r="AH22" i="1"/>
  <c r="AJ21" i="1"/>
  <c r="AJ22" i="1" s="1"/>
  <c r="AP22" i="1"/>
  <c r="AR21" i="1"/>
  <c r="AR22" i="1" s="1"/>
  <c r="V22" i="1"/>
  <c r="X21" i="1"/>
  <c r="X22" i="1" s="1"/>
  <c r="AL22" i="1"/>
  <c r="AN21" i="1"/>
  <c r="AN22" i="1" s="1"/>
</calcChain>
</file>

<file path=xl/sharedStrings.xml><?xml version="1.0" encoding="utf-8"?>
<sst xmlns="http://schemas.openxmlformats.org/spreadsheetml/2006/main" count="190" uniqueCount="88">
  <si>
    <t>Revenues</t>
  </si>
  <si>
    <t xml:space="preserve">  Gross Profit</t>
  </si>
  <si>
    <t>Operating Expenses</t>
  </si>
  <si>
    <t xml:space="preserve">      Operating Income</t>
  </si>
  <si>
    <t>Interest Expense</t>
  </si>
  <si>
    <t xml:space="preserve">    Net Income</t>
  </si>
  <si>
    <t>NI per common share-diluted</t>
  </si>
  <si>
    <t>GAAP</t>
  </si>
  <si>
    <t>non-GAAP</t>
  </si>
  <si>
    <t>Q1 2020</t>
  </si>
  <si>
    <t>Adjustments</t>
  </si>
  <si>
    <t>Q1 2019</t>
  </si>
  <si>
    <t>Q4 2019</t>
  </si>
  <si>
    <t>Q4 2018</t>
  </si>
  <si>
    <t>Q3 2019</t>
  </si>
  <si>
    <t>Q2 2019</t>
  </si>
  <si>
    <t>COGS (a)</t>
  </si>
  <si>
    <t xml:space="preserve">  Sales and marketing (b)</t>
  </si>
  <si>
    <t xml:space="preserve">  General and administrative (c)</t>
  </si>
  <si>
    <t xml:space="preserve">    Total Operating Expenses</t>
  </si>
  <si>
    <t xml:space="preserve">    Income before Income Taxes</t>
  </si>
  <si>
    <t>Q3 2018</t>
  </si>
  <si>
    <t>Q2 2018</t>
  </si>
  <si>
    <t>Q1 2018</t>
  </si>
  <si>
    <t>Q1</t>
  </si>
  <si>
    <t>Q2</t>
  </si>
  <si>
    <t>Q3</t>
  </si>
  <si>
    <t>Q4</t>
  </si>
  <si>
    <t>Capital expenditures</t>
  </si>
  <si>
    <t>Net cash provided by operating activities</t>
  </si>
  <si>
    <t xml:space="preserve">   Free cash flow</t>
  </si>
  <si>
    <t>Q2 2020</t>
  </si>
  <si>
    <t>Depreciation expense</t>
  </si>
  <si>
    <t>Amortization</t>
  </si>
  <si>
    <t>Reconciliation of GAAP to Non-GAAP Financial Measures</t>
  </si>
  <si>
    <t>Lantheus Holdings, Inc.</t>
  </si>
  <si>
    <t>Cost of good sold</t>
  </si>
  <si>
    <t xml:space="preserve">  Sales and marketing</t>
  </si>
  <si>
    <t xml:space="preserve">  General and administrative</t>
  </si>
  <si>
    <t xml:space="preserve">  Research and development</t>
  </si>
  <si>
    <t xml:space="preserve">    Total operating expenses</t>
  </si>
  <si>
    <t xml:space="preserve">      Operating (loss) income</t>
  </si>
  <si>
    <t>Interest expense</t>
  </si>
  <si>
    <t>Other income</t>
  </si>
  <si>
    <t xml:space="preserve">  (Loss) income before income taxes</t>
  </si>
  <si>
    <t>Income taxes expense</t>
  </si>
  <si>
    <t xml:space="preserve">  Net(loss) income</t>
  </si>
  <si>
    <t>Net (loss) income per common share:</t>
  </si>
  <si>
    <t xml:space="preserve">  Basic</t>
  </si>
  <si>
    <t xml:space="preserve">  Diluted</t>
  </si>
  <si>
    <t>Weighted-average common shares outstanding:</t>
  </si>
  <si>
    <t>Consolidated Statement of Operations</t>
  </si>
  <si>
    <t>(in thousands, excpet per share data - unaudited)</t>
  </si>
  <si>
    <t>(in thousands - unaudited)</t>
  </si>
  <si>
    <t>Reconciliation of Free Cash Flow</t>
  </si>
  <si>
    <t>The following unaudited financial information of Lantheus Holdings, Inc. (the “Company”) is being made available in Excel format as a courtesy to investors. All such financial information has previously been provided by the Company either pursuant to the Company’s Annual Reports on Form 10-K, Quarterly Reports on Form 10-Q or Current Reports on Form 8-K available through the website maintained by the Securities and Exchange Commission (“SEC”) at https://www.sec.gov or as Supplemental Financial Information available on the Investor Relations section of the Company’s website. Copies of the documents filed with the SEC by the Company are also available free of charge on our website at https://www.lantheus.com/ or by contacting Lantheus Holdings’ Investor Relations Department by email at ir@lantheus.com or by phone at (978) 671-8001.  The unaudited financial information for the second quarter of 2020 includes information for Progenics Pharmaceuticals, Inc. from the date of its acquisition, June 19, 2020 to the end of the second quarter.  Unaudited financial information presented in this Excel format does not include the notes to the financial statements that were included in the documents filed with the SEC or made available on the Investor Relations section of the Company’s website. Investors are encouraged to read all such documents for more information about the Company.</t>
  </si>
  <si>
    <t>Q3 2020</t>
  </si>
  <si>
    <t>Q4 2020</t>
  </si>
  <si>
    <t>(b) Generally includes stock and incentive plan compensation, strategic collaboration and license costs, and integration costs and other non-recurring charges</t>
  </si>
  <si>
    <t>(d) Includes stock and incentive plan compensation, integration costs, impairment of long-lived assets and other non-recurring charges</t>
  </si>
  <si>
    <t>Other Expense (Income) (e)</t>
  </si>
  <si>
    <t>Income tax (benefit) expense (f)</t>
  </si>
  <si>
    <r>
      <t>Wtd Avg Common - diluted</t>
    </r>
    <r>
      <rPr>
        <sz val="11"/>
        <color theme="1"/>
        <rFont val="Calibri"/>
        <family val="2"/>
        <scheme val="minor"/>
      </rPr>
      <t xml:space="preserve"> (g)</t>
    </r>
  </si>
  <si>
    <t xml:space="preserve">  Research and development (d)</t>
  </si>
  <si>
    <t>(e) Includes arbitration award (2019 only) and amortization of fair value adjustments (2020 only)</t>
  </si>
  <si>
    <t>(f) The income tax effect of the adjustments between GAAP net income and non-GAAP adjusted net income takes into account the tax treatment and related tax rate that apply to each adustment in the applicable tax jurisdiction</t>
  </si>
  <si>
    <t>(g) Diluted shares may differ from non-GAAP measures as compared to GAAP due to a GAAP net loss position</t>
  </si>
  <si>
    <t>(a) Generally includes stock and incentive plan compensation, amortization of acquired intangible assets, integration costs including a contract termination, impairment of long-lived assets and other non-recurring charges</t>
  </si>
  <si>
    <t>(c) Generally includes stock and incentive plan compensation, acquisition-related costs, integration costs, other non-recurring charges, and contingent consideration fair value adjustments</t>
  </si>
  <si>
    <t xml:space="preserve">  Gain on sale of assets</t>
  </si>
  <si>
    <t>Q1 2021</t>
  </si>
  <si>
    <t>DEFINITY</t>
  </si>
  <si>
    <t>TechneLite</t>
  </si>
  <si>
    <t>Supplemental Revenue Information</t>
  </si>
  <si>
    <t>(in millions)</t>
  </si>
  <si>
    <t>Gross Revenue - Excluding Rebates and Allowances</t>
  </si>
  <si>
    <t>Net Revenue - Including Rebates and Allowances</t>
  </si>
  <si>
    <t xml:space="preserve">Beginning with the first quarter of 2021, the Company changed its product revenues presentation, where product revenues are now presented net of rebates and allowances. Rebates and allowances for DEFINITY and TechneLite comprised approximately 98% of the Company's total rebates and allowances for the years ended 2020 and 2019. </t>
  </si>
  <si>
    <t>Loss/(Gain) on extinguishment of debt</t>
  </si>
  <si>
    <t>Q2 2021</t>
  </si>
  <si>
    <t>Adjusted EBITDA</t>
  </si>
  <si>
    <t xml:space="preserve">  DEFINITY</t>
  </si>
  <si>
    <t xml:space="preserve">  TechneLite</t>
  </si>
  <si>
    <t xml:space="preserve">  Other precision diagnostics</t>
  </si>
  <si>
    <t>Total precision diagnostics</t>
  </si>
  <si>
    <t>Radiopharmaceutical oncology</t>
  </si>
  <si>
    <t>Strategic partnerships and other</t>
  </si>
  <si>
    <t xml:space="preserve">  Total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</si>
</sst>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164" formatCode="0.0%"/>
    <numFmt numFmtId="165" formatCode="0_);\(0\)"/>
    <numFmt numFmtId="166" formatCode="#,##0.0_);\(#,##0.0\)"/>
    <numFmt numFmtId="167" formatCode="#,##0.0_);[Red]\(#,##0.0\)"/>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0070C0"/>
      <name val="Calibri"/>
      <family val="2"/>
      <scheme val="minor"/>
    </font>
    <font>
      <sz val="11"/>
      <color theme="4" tint="-0.249977111117893"/>
      <name val="Calibri"/>
      <family val="2"/>
      <scheme val="minor"/>
    </font>
    <font>
      <b/>
      <sz val="1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2" fillId="0" borderId="0" xfId="0" applyFont="1"/>
    <xf numFmtId="0" fontId="2" fillId="0" borderId="0" xfId="0" applyFont="1" applyAlignment="1">
      <alignment horizontal="center"/>
    </xf>
    <xf numFmtId="8" fontId="4" fillId="0" borderId="0" xfId="0" applyNumberFormat="1" applyFont="1"/>
    <xf numFmtId="8" fontId="3" fillId="0" borderId="0" xfId="0" applyNumberFormat="1" applyFont="1"/>
    <xf numFmtId="0" fontId="0" fillId="2" borderId="0" xfId="0" applyFill="1"/>
    <xf numFmtId="37" fontId="4" fillId="0" borderId="0" xfId="0" applyNumberFormat="1" applyFont="1"/>
    <xf numFmtId="37" fontId="3" fillId="0" borderId="0" xfId="0" applyNumberFormat="1" applyFont="1"/>
    <xf numFmtId="8" fontId="3" fillId="0" borderId="0" xfId="1" applyNumberFormat="1" applyFont="1"/>
    <xf numFmtId="0" fontId="2" fillId="0" borderId="0" xfId="0" applyFont="1" applyAlignment="1">
      <alignment horizontal="center"/>
    </xf>
    <xf numFmtId="0" fontId="2" fillId="3" borderId="0" xfId="0" applyFont="1" applyFill="1" applyAlignment="1">
      <alignment horizontal="center"/>
    </xf>
    <xf numFmtId="0" fontId="0" fillId="0" borderId="0" xfId="0" applyFont="1"/>
    <xf numFmtId="38" fontId="5" fillId="0" borderId="0" xfId="0" applyNumberFormat="1" applyFont="1"/>
    <xf numFmtId="164" fontId="0" fillId="0" borderId="0" xfId="2" applyNumberFormat="1" applyFont="1"/>
    <xf numFmtId="37" fontId="5" fillId="0" borderId="0" xfId="0" applyNumberFormat="1" applyFont="1"/>
    <xf numFmtId="164" fontId="0" fillId="0" borderId="0" xfId="0" applyNumberFormat="1"/>
    <xf numFmtId="38" fontId="4" fillId="0" borderId="0" xfId="0" applyNumberFormat="1" applyFont="1" applyAlignment="1">
      <alignment horizontal="center"/>
    </xf>
    <xf numFmtId="38" fontId="0" fillId="0" borderId="0" xfId="0" applyNumberFormat="1" applyAlignment="1">
      <alignment horizontal="center"/>
    </xf>
    <xf numFmtId="37" fontId="3" fillId="3" borderId="0" xfId="0" applyNumberFormat="1" applyFont="1" applyFill="1" applyAlignment="1">
      <alignment horizontal="center"/>
    </xf>
    <xf numFmtId="38" fontId="3" fillId="3" borderId="0" xfId="0" applyNumberFormat="1" applyFont="1" applyFill="1" applyAlignment="1">
      <alignment horizontal="center"/>
    </xf>
    <xf numFmtId="37" fontId="0" fillId="0" borderId="0" xfId="0" applyNumberFormat="1" applyAlignment="1">
      <alignment horizontal="center"/>
    </xf>
    <xf numFmtId="0" fontId="2" fillId="0" borderId="0" xfId="0" applyFont="1" applyAlignment="1">
      <alignment horizontal="center"/>
    </xf>
    <xf numFmtId="38" fontId="0" fillId="0" borderId="0" xfId="0" applyNumberFormat="1"/>
    <xf numFmtId="0" fontId="2" fillId="0" borderId="0" xfId="0" applyFont="1" applyAlignment="1">
      <alignment horizontal="center"/>
    </xf>
    <xf numFmtId="37" fontId="0" fillId="0" borderId="0" xfId="0" applyNumberFormat="1"/>
    <xf numFmtId="0" fontId="2" fillId="0" borderId="0" xfId="0" applyFont="1" applyAlignment="1">
      <alignment horizontal="center"/>
    </xf>
    <xf numFmtId="7" fontId="4" fillId="0" borderId="0" xfId="0" applyNumberFormat="1" applyFont="1"/>
    <xf numFmtId="0" fontId="2" fillId="0" borderId="0" xfId="0" applyFont="1" applyAlignment="1">
      <alignment horizontal="center"/>
    </xf>
    <xf numFmtId="0" fontId="2" fillId="0" borderId="0" xfId="0" applyFont="1" applyAlignment="1">
      <alignment horizontal="center"/>
    </xf>
    <xf numFmtId="0" fontId="0" fillId="4" borderId="0" xfId="0" applyFill="1"/>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center"/>
    </xf>
    <xf numFmtId="165" fontId="4" fillId="0" borderId="0" xfId="0" applyNumberFormat="1" applyFont="1"/>
    <xf numFmtId="37" fontId="2" fillId="0" borderId="0" xfId="0" applyNumberFormat="1" applyFont="1" applyAlignment="1">
      <alignment horizontal="center"/>
    </xf>
    <xf numFmtId="38" fontId="2" fillId="0" borderId="0" xfId="0" applyNumberFormat="1" applyFont="1" applyAlignment="1">
      <alignment horizontal="center"/>
    </xf>
    <xf numFmtId="167" fontId="4" fillId="0" borderId="0" xfId="0" applyNumberFormat="1" applyFont="1" applyAlignment="1">
      <alignment horizontal="center"/>
    </xf>
    <xf numFmtId="167" fontId="3" fillId="0" borderId="0" xfId="0" applyNumberFormat="1" applyFont="1" applyAlignment="1">
      <alignment horizontal="center"/>
    </xf>
    <xf numFmtId="166" fontId="3" fillId="3" borderId="0" xfId="0" applyNumberFormat="1" applyFont="1" applyFill="1" applyAlignment="1">
      <alignment horizontal="center"/>
    </xf>
    <xf numFmtId="0" fontId="2" fillId="0" borderId="0" xfId="0" applyFont="1" applyAlignment="1">
      <alignment horizontal="center"/>
    </xf>
    <xf numFmtId="0" fontId="2" fillId="0" borderId="0" xfId="0" applyFont="1" applyAlignment="1">
      <alignment horizontal="center"/>
    </xf>
    <xf numFmtId="165" fontId="6" fillId="0" borderId="0" xfId="0" applyNumberFormat="1" applyFont="1" applyAlignment="1">
      <alignment horizontal="center"/>
    </xf>
    <xf numFmtId="0" fontId="2" fillId="2" borderId="0" xfId="0" applyFont="1" applyFill="1" applyAlignment="1">
      <alignment horizontal="center"/>
    </xf>
    <xf numFmtId="0" fontId="2" fillId="0" borderId="0" xfId="0" applyFont="1" applyAlignment="1">
      <alignment horizontal="center"/>
    </xf>
    <xf numFmtId="0" fontId="3" fillId="4" borderId="0" xfId="0" applyFont="1" applyFill="1" applyAlignment="1">
      <alignment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
  <sheetViews>
    <sheetView zoomScale="75" zoomScaleNormal="75" workbookViewId="0">
      <selection activeCell="A9" sqref="A9"/>
    </sheetView>
  </sheetViews>
  <sheetFormatPr defaultRowHeight="15" x14ac:dyDescent="0.25"/>
  <cols>
    <col min="1" max="1" width="145.140625" customWidth="1"/>
  </cols>
  <sheetData>
    <row r="2" spans="1:1" ht="150" x14ac:dyDescent="0.25">
      <c r="A2" s="45" t="s">
        <v>55</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7"/>
  <sheetViews>
    <sheetView tabSelected="1" zoomScale="75" zoomScaleNormal="75" workbookViewId="0">
      <selection activeCell="A41" sqref="A41"/>
    </sheetView>
  </sheetViews>
  <sheetFormatPr defaultRowHeight="15" x14ac:dyDescent="0.25"/>
  <cols>
    <col min="1" max="1" width="42.42578125" customWidth="1"/>
  </cols>
  <sheetData>
    <row r="1" spans="1:18" x14ac:dyDescent="0.25">
      <c r="A1" s="1" t="s">
        <v>35</v>
      </c>
    </row>
    <row r="2" spans="1:18" x14ac:dyDescent="0.25">
      <c r="A2" t="s">
        <v>51</v>
      </c>
    </row>
    <row r="3" spans="1:18" x14ac:dyDescent="0.25">
      <c r="A3" t="s">
        <v>52</v>
      </c>
    </row>
    <row r="4" spans="1:18" x14ac:dyDescent="0.25">
      <c r="B4" s="42">
        <v>2018</v>
      </c>
      <c r="C4" s="42"/>
      <c r="D4" s="42"/>
      <c r="E4" s="42"/>
      <c r="F4" s="42"/>
      <c r="G4" s="43">
        <v>2019</v>
      </c>
      <c r="H4" s="43"/>
      <c r="I4" s="43"/>
      <c r="J4" s="43"/>
      <c r="K4" s="43"/>
      <c r="L4" s="44">
        <v>2020</v>
      </c>
      <c r="M4" s="44"/>
      <c r="N4" s="44"/>
      <c r="Q4" s="43">
        <v>2021</v>
      </c>
      <c r="R4" s="43"/>
    </row>
    <row r="5" spans="1:18" x14ac:dyDescent="0.25">
      <c r="B5" s="25" t="s">
        <v>24</v>
      </c>
      <c r="C5" s="25" t="s">
        <v>25</v>
      </c>
      <c r="D5" s="25" t="s">
        <v>26</v>
      </c>
      <c r="E5" s="25" t="s">
        <v>27</v>
      </c>
      <c r="F5" s="10">
        <v>2018</v>
      </c>
      <c r="G5" s="25" t="s">
        <v>24</v>
      </c>
      <c r="H5" s="25" t="s">
        <v>25</v>
      </c>
      <c r="I5" s="25" t="s">
        <v>26</v>
      </c>
      <c r="J5" s="25" t="s">
        <v>27</v>
      </c>
      <c r="K5" s="10">
        <v>2019</v>
      </c>
      <c r="L5" s="25" t="s">
        <v>24</v>
      </c>
      <c r="M5" s="25" t="s">
        <v>25</v>
      </c>
      <c r="N5" s="27" t="s">
        <v>26</v>
      </c>
      <c r="O5" s="30" t="s">
        <v>27</v>
      </c>
      <c r="P5" s="10">
        <v>2020</v>
      </c>
      <c r="Q5" s="31" t="s">
        <v>24</v>
      </c>
      <c r="R5" s="40" t="s">
        <v>25</v>
      </c>
    </row>
    <row r="6" spans="1:18" x14ac:dyDescent="0.25">
      <c r="A6" t="s">
        <v>0</v>
      </c>
      <c r="B6" s="6">
        <v>82630</v>
      </c>
      <c r="C6" s="6">
        <v>85573</v>
      </c>
      <c r="D6" s="6">
        <v>88900</v>
      </c>
      <c r="E6" s="6">
        <v>86271</v>
      </c>
      <c r="F6" s="6">
        <v>343374</v>
      </c>
      <c r="G6" s="6">
        <v>86510</v>
      </c>
      <c r="H6" s="6">
        <v>85705</v>
      </c>
      <c r="I6" s="6">
        <v>85776</v>
      </c>
      <c r="J6" s="6">
        <v>89346</v>
      </c>
      <c r="K6" s="6">
        <v>347337</v>
      </c>
      <c r="L6" s="6">
        <v>90704</v>
      </c>
      <c r="M6" s="6">
        <v>66010</v>
      </c>
      <c r="N6" s="6">
        <v>88544</v>
      </c>
      <c r="O6" s="6">
        <v>94152</v>
      </c>
      <c r="P6" s="6">
        <v>339410</v>
      </c>
      <c r="Q6" s="6">
        <v>92509</v>
      </c>
      <c r="R6" s="6">
        <v>101064</v>
      </c>
    </row>
    <row r="7" spans="1:18" x14ac:dyDescent="0.25">
      <c r="A7" t="s">
        <v>36</v>
      </c>
      <c r="B7" s="6">
        <v>40321</v>
      </c>
      <c r="C7" s="6">
        <v>41727</v>
      </c>
      <c r="D7" s="6">
        <v>44015</v>
      </c>
      <c r="E7" s="6">
        <v>42426</v>
      </c>
      <c r="F7" s="6">
        <v>168489</v>
      </c>
      <c r="G7" s="6">
        <v>42426</v>
      </c>
      <c r="H7" s="6">
        <v>41132</v>
      </c>
      <c r="I7" s="6">
        <v>44187</v>
      </c>
      <c r="J7" s="6">
        <v>44781</v>
      </c>
      <c r="K7" s="6">
        <v>172526</v>
      </c>
      <c r="L7" s="6">
        <v>52702</v>
      </c>
      <c r="M7" s="6">
        <v>40162</v>
      </c>
      <c r="N7" s="6">
        <v>52284</v>
      </c>
      <c r="O7" s="6">
        <v>55501</v>
      </c>
      <c r="P7" s="6">
        <v>200649</v>
      </c>
      <c r="Q7" s="6">
        <v>51479</v>
      </c>
      <c r="R7" s="6">
        <v>54976</v>
      </c>
    </row>
    <row r="8" spans="1:18" x14ac:dyDescent="0.25">
      <c r="A8" t="s">
        <v>1</v>
      </c>
      <c r="B8" s="7">
        <f t="shared" ref="B8:L8" si="0">+B6-B7</f>
        <v>42309</v>
      </c>
      <c r="C8" s="7">
        <f t="shared" si="0"/>
        <v>43846</v>
      </c>
      <c r="D8" s="7">
        <f t="shared" si="0"/>
        <v>44885</v>
      </c>
      <c r="E8" s="7">
        <f t="shared" si="0"/>
        <v>43845</v>
      </c>
      <c r="F8" s="7">
        <f t="shared" si="0"/>
        <v>174885</v>
      </c>
      <c r="G8" s="7">
        <f t="shared" si="0"/>
        <v>44084</v>
      </c>
      <c r="H8" s="7">
        <f t="shared" si="0"/>
        <v>44573</v>
      </c>
      <c r="I8" s="7">
        <f t="shared" si="0"/>
        <v>41589</v>
      </c>
      <c r="J8" s="7">
        <f t="shared" si="0"/>
        <v>44565</v>
      </c>
      <c r="K8" s="7">
        <f t="shared" si="0"/>
        <v>174811</v>
      </c>
      <c r="L8" s="7">
        <f t="shared" si="0"/>
        <v>38002</v>
      </c>
      <c r="M8" s="7">
        <f>+M6-M7</f>
        <v>25848</v>
      </c>
      <c r="N8" s="7">
        <f>+N6-N7</f>
        <v>36260</v>
      </c>
      <c r="O8" s="7">
        <f>+O6-O7</f>
        <v>38651</v>
      </c>
      <c r="P8" s="7">
        <f t="shared" ref="P8" si="1">+P6-P7</f>
        <v>138761</v>
      </c>
      <c r="Q8" s="7">
        <f>+Q6-Q7</f>
        <v>41030</v>
      </c>
      <c r="R8" s="7">
        <f>+R6-R7</f>
        <v>46088</v>
      </c>
    </row>
    <row r="9" spans="1:18" x14ac:dyDescent="0.25">
      <c r="A9" t="s">
        <v>2</v>
      </c>
      <c r="B9" s="6"/>
      <c r="C9" s="6"/>
      <c r="D9" s="6"/>
      <c r="E9" s="6"/>
      <c r="F9" s="6"/>
      <c r="G9" s="6"/>
      <c r="H9" s="6"/>
      <c r="I9" s="6"/>
      <c r="J9" s="6"/>
      <c r="K9" s="6"/>
      <c r="L9" s="6"/>
      <c r="M9" s="6"/>
      <c r="N9" s="6"/>
      <c r="O9" s="6"/>
      <c r="P9" s="6"/>
      <c r="Q9" s="6"/>
      <c r="R9" s="6"/>
    </row>
    <row r="10" spans="1:18" x14ac:dyDescent="0.25">
      <c r="A10" t="s">
        <v>37</v>
      </c>
      <c r="B10" s="6">
        <v>10640</v>
      </c>
      <c r="C10" s="6">
        <v>12130</v>
      </c>
      <c r="D10" s="6">
        <v>10478</v>
      </c>
      <c r="E10" s="6">
        <v>9911</v>
      </c>
      <c r="F10" s="6">
        <v>43159</v>
      </c>
      <c r="G10" s="6">
        <v>10397</v>
      </c>
      <c r="H10" s="6">
        <v>10948</v>
      </c>
      <c r="I10" s="6">
        <v>10151</v>
      </c>
      <c r="J10" s="6">
        <v>10392</v>
      </c>
      <c r="K10" s="6">
        <v>41888</v>
      </c>
      <c r="L10" s="6">
        <v>10130</v>
      </c>
      <c r="M10" s="6">
        <v>6305</v>
      </c>
      <c r="N10" s="6">
        <v>11609</v>
      </c>
      <c r="O10" s="6">
        <v>12857</v>
      </c>
      <c r="P10" s="6">
        <v>40901</v>
      </c>
      <c r="Q10" s="6">
        <v>14173</v>
      </c>
      <c r="R10" s="6">
        <v>17631</v>
      </c>
    </row>
    <row r="11" spans="1:18" x14ac:dyDescent="0.25">
      <c r="A11" t="s">
        <v>38</v>
      </c>
      <c r="B11" s="6">
        <v>12543</v>
      </c>
      <c r="C11" s="6">
        <v>11575</v>
      </c>
      <c r="D11" s="6">
        <v>13609</v>
      </c>
      <c r="E11" s="6">
        <v>12440</v>
      </c>
      <c r="F11" s="6">
        <v>50167</v>
      </c>
      <c r="G11" s="6">
        <v>12589</v>
      </c>
      <c r="H11" s="6">
        <v>13293</v>
      </c>
      <c r="I11" s="6">
        <v>18061</v>
      </c>
      <c r="J11" s="6">
        <v>17301</v>
      </c>
      <c r="K11" s="6">
        <v>61244</v>
      </c>
      <c r="L11" s="6">
        <v>16699</v>
      </c>
      <c r="M11" s="6">
        <v>20670</v>
      </c>
      <c r="N11" s="6">
        <v>18217</v>
      </c>
      <c r="O11" s="6">
        <v>13684</v>
      </c>
      <c r="P11" s="6">
        <v>69270</v>
      </c>
      <c r="Q11" s="6">
        <v>16138</v>
      </c>
      <c r="R11" s="6">
        <v>43177</v>
      </c>
    </row>
    <row r="12" spans="1:18" x14ac:dyDescent="0.25">
      <c r="A12" t="s">
        <v>39</v>
      </c>
      <c r="B12" s="6">
        <v>3989</v>
      </c>
      <c r="C12" s="6">
        <v>4215</v>
      </c>
      <c r="D12" s="6">
        <v>4316</v>
      </c>
      <c r="E12" s="6">
        <v>4551</v>
      </c>
      <c r="F12" s="6">
        <v>17071</v>
      </c>
      <c r="G12" s="6">
        <v>4929</v>
      </c>
      <c r="H12" s="6">
        <v>5795</v>
      </c>
      <c r="I12" s="6">
        <v>4860</v>
      </c>
      <c r="J12" s="6">
        <v>4434</v>
      </c>
      <c r="K12" s="6">
        <v>20018</v>
      </c>
      <c r="L12" s="6">
        <v>4048</v>
      </c>
      <c r="M12" s="6">
        <v>4418</v>
      </c>
      <c r="N12" s="6">
        <v>11684</v>
      </c>
      <c r="O12" s="6">
        <v>12638</v>
      </c>
      <c r="P12" s="6">
        <v>32788</v>
      </c>
      <c r="Q12" s="6">
        <v>10360</v>
      </c>
      <c r="R12" s="6">
        <v>12061</v>
      </c>
    </row>
    <row r="13" spans="1:18" x14ac:dyDescent="0.25">
      <c r="A13" t="s">
        <v>40</v>
      </c>
      <c r="B13" s="7">
        <f t="shared" ref="B13:L13" si="2">+B10+B11+B12</f>
        <v>27172</v>
      </c>
      <c r="C13" s="7">
        <f t="shared" si="2"/>
        <v>27920</v>
      </c>
      <c r="D13" s="7">
        <f t="shared" si="2"/>
        <v>28403</v>
      </c>
      <c r="E13" s="7">
        <f t="shared" si="2"/>
        <v>26902</v>
      </c>
      <c r="F13" s="7">
        <f t="shared" si="2"/>
        <v>110397</v>
      </c>
      <c r="G13" s="7">
        <f t="shared" si="2"/>
        <v>27915</v>
      </c>
      <c r="H13" s="7">
        <f t="shared" si="2"/>
        <v>30036</v>
      </c>
      <c r="I13" s="7">
        <f t="shared" si="2"/>
        <v>33072</v>
      </c>
      <c r="J13" s="7">
        <f t="shared" si="2"/>
        <v>32127</v>
      </c>
      <c r="K13" s="7">
        <f t="shared" si="2"/>
        <v>123150</v>
      </c>
      <c r="L13" s="7">
        <f t="shared" si="2"/>
        <v>30877</v>
      </c>
      <c r="M13" s="7">
        <f t="shared" ref="M13:R13" si="3">+M10+M11+M12</f>
        <v>31393</v>
      </c>
      <c r="N13" s="7">
        <f t="shared" si="3"/>
        <v>41510</v>
      </c>
      <c r="O13" s="7">
        <f t="shared" si="3"/>
        <v>39179</v>
      </c>
      <c r="P13" s="7">
        <f t="shared" si="3"/>
        <v>142959</v>
      </c>
      <c r="Q13" s="7">
        <f t="shared" si="3"/>
        <v>40671</v>
      </c>
      <c r="R13" s="7">
        <f t="shared" si="3"/>
        <v>72869</v>
      </c>
    </row>
    <row r="14" spans="1:18" x14ac:dyDescent="0.25">
      <c r="A14" t="s">
        <v>69</v>
      </c>
      <c r="B14" s="34">
        <v>0</v>
      </c>
      <c r="C14" s="34">
        <v>0</v>
      </c>
      <c r="D14" s="34">
        <v>0</v>
      </c>
      <c r="E14" s="34">
        <v>0</v>
      </c>
      <c r="F14" s="34">
        <v>0</v>
      </c>
      <c r="G14" s="34">
        <v>0</v>
      </c>
      <c r="H14" s="34">
        <v>0</v>
      </c>
      <c r="I14" s="34">
        <v>0</v>
      </c>
      <c r="J14" s="34">
        <v>0</v>
      </c>
      <c r="K14" s="34">
        <v>0</v>
      </c>
      <c r="L14" s="34">
        <v>0</v>
      </c>
      <c r="M14" s="34">
        <v>0</v>
      </c>
      <c r="N14" s="34">
        <v>0</v>
      </c>
      <c r="O14" s="34">
        <v>0</v>
      </c>
      <c r="P14" s="34">
        <v>0</v>
      </c>
      <c r="Q14" s="6">
        <v>15263</v>
      </c>
      <c r="R14" s="6">
        <v>0</v>
      </c>
    </row>
    <row r="15" spans="1:18" x14ac:dyDescent="0.25">
      <c r="A15" t="s">
        <v>41</v>
      </c>
      <c r="B15" s="7">
        <f>+B8-B13-B14</f>
        <v>15137</v>
      </c>
      <c r="C15" s="7">
        <f t="shared" ref="C15:P15" si="4">+C8-C13-C14</f>
        <v>15926</v>
      </c>
      <c r="D15" s="7">
        <f t="shared" si="4"/>
        <v>16482</v>
      </c>
      <c r="E15" s="7">
        <f t="shared" si="4"/>
        <v>16943</v>
      </c>
      <c r="F15" s="7">
        <f t="shared" si="4"/>
        <v>64488</v>
      </c>
      <c r="G15" s="7">
        <f t="shared" si="4"/>
        <v>16169</v>
      </c>
      <c r="H15" s="7">
        <f t="shared" si="4"/>
        <v>14537</v>
      </c>
      <c r="I15" s="7">
        <f t="shared" si="4"/>
        <v>8517</v>
      </c>
      <c r="J15" s="7">
        <f t="shared" si="4"/>
        <v>12438</v>
      </c>
      <c r="K15" s="7">
        <f t="shared" si="4"/>
        <v>51661</v>
      </c>
      <c r="L15" s="7">
        <f t="shared" si="4"/>
        <v>7125</v>
      </c>
      <c r="M15" s="7">
        <f t="shared" si="4"/>
        <v>-5545</v>
      </c>
      <c r="N15" s="7">
        <f t="shared" si="4"/>
        <v>-5250</v>
      </c>
      <c r="O15" s="7">
        <f t="shared" si="4"/>
        <v>-528</v>
      </c>
      <c r="P15" s="7">
        <f t="shared" si="4"/>
        <v>-4198</v>
      </c>
      <c r="Q15" s="7">
        <f>+Q8-Q13+Q14</f>
        <v>15622</v>
      </c>
      <c r="R15" s="7">
        <f>+R8-R13+R14</f>
        <v>-26781</v>
      </c>
    </row>
    <row r="16" spans="1:18" x14ac:dyDescent="0.25">
      <c r="A16" t="s">
        <v>42</v>
      </c>
      <c r="B16" s="6">
        <v>4050</v>
      </c>
      <c r="C16" s="6">
        <v>4298</v>
      </c>
      <c r="D16" s="6">
        <v>4446</v>
      </c>
      <c r="E16" s="6">
        <v>4611</v>
      </c>
      <c r="F16" s="6">
        <v>17405</v>
      </c>
      <c r="G16" s="6">
        <v>4592</v>
      </c>
      <c r="H16" s="6">
        <v>4543</v>
      </c>
      <c r="I16" s="6">
        <v>2356</v>
      </c>
      <c r="J16" s="6">
        <v>2126</v>
      </c>
      <c r="K16" s="6">
        <v>13617</v>
      </c>
      <c r="L16" s="6">
        <v>1946</v>
      </c>
      <c r="M16" s="6">
        <v>1914</v>
      </c>
      <c r="N16" s="6">
        <v>2808</v>
      </c>
      <c r="O16" s="6">
        <v>2811</v>
      </c>
      <c r="P16" s="6">
        <v>9479</v>
      </c>
      <c r="Q16" s="6">
        <v>2718</v>
      </c>
      <c r="R16" s="6">
        <v>1937</v>
      </c>
    </row>
    <row r="17" spans="1:18" x14ac:dyDescent="0.25">
      <c r="A17" t="s">
        <v>78</v>
      </c>
      <c r="B17" s="6">
        <v>0</v>
      </c>
      <c r="C17" s="6">
        <v>0</v>
      </c>
      <c r="D17" s="6">
        <v>0</v>
      </c>
      <c r="E17" s="6">
        <v>0</v>
      </c>
      <c r="F17" s="6">
        <v>0</v>
      </c>
      <c r="G17" s="6">
        <v>0</v>
      </c>
      <c r="H17" s="6">
        <v>3196</v>
      </c>
      <c r="I17" s="6">
        <v>0</v>
      </c>
      <c r="J17" s="6">
        <v>0</v>
      </c>
      <c r="K17" s="6">
        <v>3196</v>
      </c>
      <c r="L17" s="6">
        <v>0</v>
      </c>
      <c r="M17" s="6">
        <v>0</v>
      </c>
      <c r="N17" s="6">
        <v>0</v>
      </c>
      <c r="O17" s="6">
        <v>0</v>
      </c>
      <c r="P17" s="6">
        <v>0</v>
      </c>
      <c r="Q17" s="6">
        <v>-889</v>
      </c>
      <c r="R17" s="6">
        <v>0</v>
      </c>
    </row>
    <row r="18" spans="1:18" x14ac:dyDescent="0.25">
      <c r="A18" t="s">
        <v>43</v>
      </c>
      <c r="B18" s="6">
        <v>-920</v>
      </c>
      <c r="C18" s="6">
        <v>-336</v>
      </c>
      <c r="D18" s="6">
        <v>-799</v>
      </c>
      <c r="E18" s="6">
        <v>-410</v>
      </c>
      <c r="F18" s="6">
        <v>-2465</v>
      </c>
      <c r="G18" s="6">
        <v>-1187</v>
      </c>
      <c r="H18" s="6">
        <v>-1312</v>
      </c>
      <c r="I18" s="6">
        <v>804</v>
      </c>
      <c r="J18" s="6">
        <v>7916</v>
      </c>
      <c r="K18" s="6">
        <v>6221</v>
      </c>
      <c r="L18" s="6">
        <v>-350</v>
      </c>
      <c r="M18" s="6">
        <v>-756</v>
      </c>
      <c r="N18" s="6">
        <v>-596</v>
      </c>
      <c r="O18" s="6">
        <v>-496</v>
      </c>
      <c r="P18" s="6">
        <v>-2198</v>
      </c>
      <c r="Q18" s="6">
        <v>-549</v>
      </c>
      <c r="R18" s="6">
        <v>-182</v>
      </c>
    </row>
    <row r="19" spans="1:18" x14ac:dyDescent="0.25">
      <c r="A19" t="s">
        <v>44</v>
      </c>
      <c r="B19" s="7">
        <f t="shared" ref="B19:L19" si="5">+B15-B16-B17-B18</f>
        <v>12007</v>
      </c>
      <c r="C19" s="7">
        <f t="shared" si="5"/>
        <v>11964</v>
      </c>
      <c r="D19" s="7">
        <f t="shared" si="5"/>
        <v>12835</v>
      </c>
      <c r="E19" s="7">
        <f t="shared" si="5"/>
        <v>12742</v>
      </c>
      <c r="F19" s="7">
        <f t="shared" si="5"/>
        <v>49548</v>
      </c>
      <c r="G19" s="7">
        <f t="shared" si="5"/>
        <v>12764</v>
      </c>
      <c r="H19" s="7">
        <f t="shared" si="5"/>
        <v>8110</v>
      </c>
      <c r="I19" s="7">
        <f t="shared" si="5"/>
        <v>5357</v>
      </c>
      <c r="J19" s="7">
        <f t="shared" si="5"/>
        <v>2396</v>
      </c>
      <c r="K19" s="7">
        <f t="shared" si="5"/>
        <v>28627</v>
      </c>
      <c r="L19" s="7">
        <f t="shared" si="5"/>
        <v>5529</v>
      </c>
      <c r="M19" s="7">
        <f t="shared" ref="M19:R19" si="6">+M15-M16-M17-M18</f>
        <v>-6703</v>
      </c>
      <c r="N19" s="7">
        <f t="shared" si="6"/>
        <v>-7462</v>
      </c>
      <c r="O19" s="7">
        <f t="shared" si="6"/>
        <v>-2843</v>
      </c>
      <c r="P19" s="7">
        <f t="shared" si="6"/>
        <v>-11479</v>
      </c>
      <c r="Q19" s="7">
        <f t="shared" si="6"/>
        <v>14342</v>
      </c>
      <c r="R19" s="7">
        <f t="shared" si="6"/>
        <v>-28536</v>
      </c>
    </row>
    <row r="20" spans="1:18" x14ac:dyDescent="0.25">
      <c r="A20" t="s">
        <v>45</v>
      </c>
      <c r="B20" s="6">
        <v>3796</v>
      </c>
      <c r="C20" s="6">
        <v>2219</v>
      </c>
      <c r="D20" s="6">
        <v>3566</v>
      </c>
      <c r="E20" s="6">
        <v>-551</v>
      </c>
      <c r="F20" s="6">
        <v>9030</v>
      </c>
      <c r="G20" s="6">
        <v>2815</v>
      </c>
      <c r="H20" s="6">
        <v>1698</v>
      </c>
      <c r="I20" s="6">
        <v>501</v>
      </c>
      <c r="J20" s="6">
        <v>-8054</v>
      </c>
      <c r="K20" s="6">
        <v>-3040</v>
      </c>
      <c r="L20" s="6">
        <v>2192</v>
      </c>
      <c r="M20" s="6">
        <v>309</v>
      </c>
      <c r="N20" s="6">
        <v>-1076</v>
      </c>
      <c r="O20" s="6">
        <v>569</v>
      </c>
      <c r="P20" s="6">
        <v>1994</v>
      </c>
      <c r="Q20" s="6">
        <v>5334</v>
      </c>
      <c r="R20" s="6">
        <v>-1879</v>
      </c>
    </row>
    <row r="21" spans="1:18" x14ac:dyDescent="0.25">
      <c r="A21" t="s">
        <v>46</v>
      </c>
      <c r="B21" s="7">
        <f t="shared" ref="B21:L21" si="7">+B19-B20</f>
        <v>8211</v>
      </c>
      <c r="C21" s="7">
        <f t="shared" si="7"/>
        <v>9745</v>
      </c>
      <c r="D21" s="7">
        <f t="shared" si="7"/>
        <v>9269</v>
      </c>
      <c r="E21" s="7">
        <f t="shared" si="7"/>
        <v>13293</v>
      </c>
      <c r="F21" s="7">
        <f t="shared" si="7"/>
        <v>40518</v>
      </c>
      <c r="G21" s="7">
        <f t="shared" si="7"/>
        <v>9949</v>
      </c>
      <c r="H21" s="7">
        <f t="shared" si="7"/>
        <v>6412</v>
      </c>
      <c r="I21" s="7">
        <f t="shared" si="7"/>
        <v>4856</v>
      </c>
      <c r="J21" s="7">
        <f t="shared" si="7"/>
        <v>10450</v>
      </c>
      <c r="K21" s="7">
        <f t="shared" si="7"/>
        <v>31667</v>
      </c>
      <c r="L21" s="7">
        <f t="shared" si="7"/>
        <v>3337</v>
      </c>
      <c r="M21" s="7">
        <f t="shared" ref="M21:R21" si="8">+M19-M20</f>
        <v>-7012</v>
      </c>
      <c r="N21" s="7">
        <f t="shared" si="8"/>
        <v>-6386</v>
      </c>
      <c r="O21" s="7">
        <f t="shared" si="8"/>
        <v>-3412</v>
      </c>
      <c r="P21" s="7">
        <f t="shared" si="8"/>
        <v>-13473</v>
      </c>
      <c r="Q21" s="7">
        <f t="shared" si="8"/>
        <v>9008</v>
      </c>
      <c r="R21" s="7">
        <f t="shared" si="8"/>
        <v>-26657</v>
      </c>
    </row>
    <row r="22" spans="1:18" x14ac:dyDescent="0.25">
      <c r="A22" t="s">
        <v>47</v>
      </c>
    </row>
    <row r="23" spans="1:18" x14ac:dyDescent="0.25">
      <c r="A23" t="s">
        <v>48</v>
      </c>
      <c r="B23" s="26">
        <v>0.22</v>
      </c>
      <c r="C23" s="26">
        <v>0.25</v>
      </c>
      <c r="D23" s="26">
        <v>0.24</v>
      </c>
      <c r="E23" s="26">
        <v>0.35</v>
      </c>
      <c r="F23" s="26">
        <v>1.06</v>
      </c>
      <c r="G23" s="26">
        <v>0.26</v>
      </c>
      <c r="H23" s="26">
        <v>0.16</v>
      </c>
      <c r="I23" s="26">
        <v>0.12</v>
      </c>
      <c r="J23" s="26">
        <v>0.27</v>
      </c>
      <c r="K23" s="26">
        <v>0.81</v>
      </c>
      <c r="L23" s="26">
        <v>0.08</v>
      </c>
      <c r="M23" s="26">
        <v>-0.16</v>
      </c>
      <c r="N23" s="26">
        <v>-0.1</v>
      </c>
      <c r="O23" s="26">
        <v>-0.05</v>
      </c>
      <c r="P23" s="26">
        <v>-0.25</v>
      </c>
      <c r="Q23" s="26">
        <v>0.13</v>
      </c>
      <c r="R23" s="26">
        <v>-0.39</v>
      </c>
    </row>
    <row r="24" spans="1:18" x14ac:dyDescent="0.25">
      <c r="A24" t="s">
        <v>49</v>
      </c>
      <c r="B24" s="26">
        <v>0.21</v>
      </c>
      <c r="C24" s="26">
        <v>0.25</v>
      </c>
      <c r="D24" s="26">
        <v>0.24</v>
      </c>
      <c r="E24" s="26">
        <v>0.34</v>
      </c>
      <c r="F24" s="26">
        <v>1.03</v>
      </c>
      <c r="G24" s="26">
        <v>0.25</v>
      </c>
      <c r="H24" s="26">
        <v>0.16</v>
      </c>
      <c r="I24" s="26">
        <v>0.12</v>
      </c>
      <c r="J24" s="26">
        <v>0.26</v>
      </c>
      <c r="K24" s="26">
        <v>0.79</v>
      </c>
      <c r="L24" s="26">
        <v>0.08</v>
      </c>
      <c r="M24" s="26">
        <v>-0.16</v>
      </c>
      <c r="N24" s="26">
        <v>-0.1</v>
      </c>
      <c r="O24" s="26">
        <v>-0.05</v>
      </c>
      <c r="P24" s="26">
        <v>-0.25</v>
      </c>
      <c r="Q24" s="26">
        <v>0.13</v>
      </c>
      <c r="R24" s="26">
        <v>-0.39</v>
      </c>
    </row>
    <row r="25" spans="1:18" x14ac:dyDescent="0.25">
      <c r="A25" t="s">
        <v>50</v>
      </c>
    </row>
    <row r="26" spans="1:18" x14ac:dyDescent="0.25">
      <c r="A26" t="s">
        <v>48</v>
      </c>
      <c r="B26" s="6">
        <v>37886</v>
      </c>
      <c r="C26" s="6">
        <v>38233</v>
      </c>
      <c r="D26" s="6">
        <v>38342</v>
      </c>
      <c r="E26" s="6">
        <v>38465</v>
      </c>
      <c r="F26" s="6">
        <v>38233</v>
      </c>
      <c r="G26" s="6">
        <v>38603</v>
      </c>
      <c r="H26" s="6">
        <v>38972</v>
      </c>
      <c r="I26" s="6">
        <v>39123</v>
      </c>
      <c r="J26" s="6">
        <v>39246</v>
      </c>
      <c r="K26" s="6">
        <v>38988</v>
      </c>
      <c r="L26" s="6">
        <v>39433</v>
      </c>
      <c r="M26" s="6">
        <v>43135</v>
      </c>
      <c r="N26" s="6">
        <v>66820</v>
      </c>
      <c r="O26" s="6">
        <v>66870</v>
      </c>
      <c r="P26" s="6">
        <v>54134</v>
      </c>
      <c r="Q26" s="6">
        <v>67094</v>
      </c>
      <c r="R26" s="6">
        <v>67505</v>
      </c>
    </row>
    <row r="27" spans="1:18" x14ac:dyDescent="0.25">
      <c r="A27" t="s">
        <v>49</v>
      </c>
      <c r="B27" s="6">
        <v>39493</v>
      </c>
      <c r="C27" s="6">
        <v>39398</v>
      </c>
      <c r="D27" s="6">
        <v>39402</v>
      </c>
      <c r="E27" s="6">
        <v>39492</v>
      </c>
      <c r="F27" s="6">
        <v>39501</v>
      </c>
      <c r="G27" s="6">
        <v>39787</v>
      </c>
      <c r="H27" s="6">
        <v>40239</v>
      </c>
      <c r="I27" s="6">
        <v>40286</v>
      </c>
      <c r="J27" s="6">
        <v>40133</v>
      </c>
      <c r="K27" s="6">
        <v>40113</v>
      </c>
      <c r="L27" s="6">
        <v>40102</v>
      </c>
      <c r="M27" s="6">
        <v>43135</v>
      </c>
      <c r="N27" s="6">
        <v>66820</v>
      </c>
      <c r="O27" s="6">
        <v>66870</v>
      </c>
      <c r="P27" s="6">
        <v>54134</v>
      </c>
      <c r="Q27" s="6">
        <v>67714</v>
      </c>
      <c r="R27" s="6">
        <v>67505</v>
      </c>
    </row>
  </sheetData>
  <mergeCells count="4">
    <mergeCell ref="B4:F4"/>
    <mergeCell ref="G4:K4"/>
    <mergeCell ref="L4:N4"/>
    <mergeCell ref="Q4:R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57"/>
  <sheetViews>
    <sheetView zoomScale="75" zoomScaleNormal="75" workbookViewId="0">
      <pane xSplit="1" ySplit="5" topLeftCell="B8" activePane="bottomRight" state="frozen"/>
      <selection pane="topRight" activeCell="B1" sqref="B1"/>
      <selection pane="bottomLeft" activeCell="A4" sqref="A4"/>
      <selection pane="bottomRight" activeCell="A28" sqref="A28"/>
    </sheetView>
  </sheetViews>
  <sheetFormatPr defaultRowHeight="15" x14ac:dyDescent="0.25"/>
  <cols>
    <col min="1" max="1" width="28" bestFit="1" customWidth="1"/>
    <col min="2" max="4" width="12.5703125" customWidth="1"/>
    <col min="5" max="5" width="3.5703125" style="5" customWidth="1"/>
    <col min="6" max="8" width="12.5703125" customWidth="1"/>
    <col min="9" max="9" width="3.5703125" style="5" customWidth="1"/>
    <col min="10" max="12" width="12.5703125" customWidth="1"/>
    <col min="13" max="13" width="3.5703125" style="5" customWidth="1"/>
    <col min="14" max="16" width="12.5703125" customWidth="1"/>
    <col min="17" max="17" width="3.5703125" style="5" customWidth="1"/>
    <col min="18" max="20" width="12.5703125" customWidth="1"/>
    <col min="21" max="21" width="3.5703125" style="5" customWidth="1"/>
    <col min="22" max="24" width="12.5703125" customWidth="1"/>
    <col min="25" max="25" width="3.5703125" style="5" customWidth="1"/>
    <col min="26" max="28" width="12.5703125" customWidth="1"/>
    <col min="29" max="29" width="3.5703125" style="5" customWidth="1"/>
    <col min="30" max="32" width="12.5703125" customWidth="1"/>
    <col min="33" max="33" width="3.5703125" style="5" customWidth="1"/>
    <col min="34" max="36" width="12.5703125" customWidth="1"/>
    <col min="37" max="37" width="3.5703125" style="5" customWidth="1"/>
    <col min="38" max="40" width="12.5703125" customWidth="1"/>
    <col min="41" max="41" width="3.5703125" style="5" customWidth="1"/>
    <col min="42" max="44" width="12.5703125" customWidth="1"/>
    <col min="45" max="45" width="3.5703125" style="5" customWidth="1"/>
    <col min="46" max="48" width="12.5703125" customWidth="1"/>
    <col min="49" max="49" width="3.5703125" style="5" customWidth="1"/>
    <col min="50" max="52" width="12.5703125" customWidth="1"/>
    <col min="53" max="53" width="3.5703125" style="5" customWidth="1"/>
    <col min="54" max="56" width="12.5703125" customWidth="1"/>
    <col min="57" max="57" width="3.5703125" style="5" customWidth="1"/>
  </cols>
  <sheetData>
    <row r="1" spans="1:56" x14ac:dyDescent="0.25">
      <c r="A1" s="1" t="s">
        <v>35</v>
      </c>
      <c r="B1" s="1"/>
      <c r="C1" s="1"/>
      <c r="D1" s="1"/>
    </row>
    <row r="2" spans="1:56" x14ac:dyDescent="0.25">
      <c r="A2" s="1" t="s">
        <v>34</v>
      </c>
      <c r="B2" s="1"/>
      <c r="C2" s="1"/>
      <c r="D2" s="1"/>
    </row>
    <row r="3" spans="1:56" x14ac:dyDescent="0.25">
      <c r="A3" t="s">
        <v>52</v>
      </c>
    </row>
    <row r="4" spans="1:56" x14ac:dyDescent="0.25">
      <c r="B4" s="44" t="s">
        <v>79</v>
      </c>
      <c r="C4" s="44"/>
      <c r="D4" s="44"/>
      <c r="F4" s="44" t="s">
        <v>70</v>
      </c>
      <c r="G4" s="44"/>
      <c r="H4" s="44"/>
      <c r="J4" s="44" t="s">
        <v>57</v>
      </c>
      <c r="K4" s="44"/>
      <c r="L4" s="44"/>
      <c r="N4" s="44" t="s">
        <v>56</v>
      </c>
      <c r="O4" s="44"/>
      <c r="P4" s="44"/>
      <c r="R4" s="44" t="s">
        <v>31</v>
      </c>
      <c r="S4" s="44"/>
      <c r="T4" s="44"/>
      <c r="V4" s="44" t="s">
        <v>9</v>
      </c>
      <c r="W4" s="44"/>
      <c r="X4" s="44"/>
      <c r="Z4" s="44" t="s">
        <v>12</v>
      </c>
      <c r="AA4" s="44"/>
      <c r="AB4" s="44"/>
      <c r="AD4" s="44" t="s">
        <v>14</v>
      </c>
      <c r="AE4" s="44"/>
      <c r="AF4" s="44"/>
      <c r="AH4" s="44" t="s">
        <v>15</v>
      </c>
      <c r="AI4" s="44"/>
      <c r="AJ4" s="44"/>
      <c r="AL4" s="44" t="s">
        <v>11</v>
      </c>
      <c r="AM4" s="44"/>
      <c r="AN4" s="44"/>
      <c r="AP4" s="44" t="s">
        <v>13</v>
      </c>
      <c r="AQ4" s="44"/>
      <c r="AR4" s="44"/>
      <c r="AT4" s="44" t="s">
        <v>21</v>
      </c>
      <c r="AU4" s="44"/>
      <c r="AV4" s="44"/>
      <c r="AX4" s="44" t="s">
        <v>22</v>
      </c>
      <c r="AY4" s="44"/>
      <c r="AZ4" s="44"/>
      <c r="BB4" s="44" t="s">
        <v>23</v>
      </c>
      <c r="BC4" s="44"/>
      <c r="BD4" s="44"/>
    </row>
    <row r="5" spans="1:56" x14ac:dyDescent="0.25">
      <c r="B5" s="40" t="s">
        <v>7</v>
      </c>
      <c r="C5" s="40" t="s">
        <v>10</v>
      </c>
      <c r="D5" s="40" t="s">
        <v>8</v>
      </c>
      <c r="F5" s="31" t="s">
        <v>7</v>
      </c>
      <c r="G5" s="31" t="s">
        <v>10</v>
      </c>
      <c r="H5" s="31" t="s">
        <v>8</v>
      </c>
      <c r="J5" s="30" t="s">
        <v>7</v>
      </c>
      <c r="K5" s="30" t="s">
        <v>10</v>
      </c>
      <c r="L5" s="30" t="s">
        <v>8</v>
      </c>
      <c r="N5" s="27" t="s">
        <v>7</v>
      </c>
      <c r="O5" s="27" t="s">
        <v>10</v>
      </c>
      <c r="P5" s="27" t="s">
        <v>8</v>
      </c>
      <c r="R5" s="21" t="s">
        <v>7</v>
      </c>
      <c r="S5" s="21" t="s">
        <v>10</v>
      </c>
      <c r="T5" s="21" t="s">
        <v>8</v>
      </c>
      <c r="V5" s="2" t="s">
        <v>7</v>
      </c>
      <c r="W5" s="2" t="s">
        <v>10</v>
      </c>
      <c r="X5" s="2" t="s">
        <v>8</v>
      </c>
      <c r="Z5" s="2" t="s">
        <v>7</v>
      </c>
      <c r="AA5" s="2" t="s">
        <v>10</v>
      </c>
      <c r="AB5" s="2" t="s">
        <v>8</v>
      </c>
      <c r="AD5" s="2" t="s">
        <v>7</v>
      </c>
      <c r="AE5" s="2" t="s">
        <v>10</v>
      </c>
      <c r="AF5" s="2" t="s">
        <v>8</v>
      </c>
      <c r="AH5" s="2" t="s">
        <v>7</v>
      </c>
      <c r="AI5" s="2" t="s">
        <v>10</v>
      </c>
      <c r="AJ5" s="2" t="s">
        <v>8</v>
      </c>
      <c r="AL5" s="2" t="s">
        <v>7</v>
      </c>
      <c r="AM5" s="2" t="s">
        <v>10</v>
      </c>
      <c r="AN5" s="2" t="s">
        <v>8</v>
      </c>
      <c r="AP5" s="2" t="s">
        <v>7</v>
      </c>
      <c r="AQ5" s="2" t="s">
        <v>10</v>
      </c>
      <c r="AR5" s="2" t="s">
        <v>8</v>
      </c>
      <c r="AT5" s="2" t="s">
        <v>7</v>
      </c>
      <c r="AU5" s="2" t="s">
        <v>10</v>
      </c>
      <c r="AV5" s="2" t="s">
        <v>8</v>
      </c>
      <c r="AX5" s="2" t="s">
        <v>7</v>
      </c>
      <c r="AY5" s="2" t="s">
        <v>10</v>
      </c>
      <c r="AZ5" s="2" t="s">
        <v>8</v>
      </c>
      <c r="BB5" s="2" t="s">
        <v>7</v>
      </c>
      <c r="BC5" s="2" t="s">
        <v>10</v>
      </c>
      <c r="BD5" s="2" t="s">
        <v>8</v>
      </c>
    </row>
    <row r="6" spans="1:56" x14ac:dyDescent="0.25">
      <c r="A6" s="1" t="s">
        <v>0</v>
      </c>
      <c r="B6" s="6">
        <v>101064</v>
      </c>
      <c r="C6" s="6"/>
      <c r="D6" s="7">
        <f>+B6+C6</f>
        <v>101064</v>
      </c>
      <c r="F6" s="6">
        <v>92509</v>
      </c>
      <c r="G6" s="6"/>
      <c r="H6" s="7">
        <f>+F6+G6</f>
        <v>92509</v>
      </c>
      <c r="J6" s="6">
        <v>94152</v>
      </c>
      <c r="K6" s="6"/>
      <c r="L6" s="7">
        <f>+J6+K6</f>
        <v>94152</v>
      </c>
      <c r="N6" s="6">
        <v>88544</v>
      </c>
      <c r="O6" s="6"/>
      <c r="P6" s="7">
        <f>+N6+O6</f>
        <v>88544</v>
      </c>
      <c r="R6" s="6">
        <v>66010</v>
      </c>
      <c r="S6" s="6"/>
      <c r="T6" s="7">
        <f>+R6+S6</f>
        <v>66010</v>
      </c>
      <c r="V6" s="6">
        <v>90704</v>
      </c>
      <c r="W6" s="6"/>
      <c r="X6" s="7">
        <f>+V6+W6</f>
        <v>90704</v>
      </c>
      <c r="Z6" s="6">
        <v>89346</v>
      </c>
      <c r="AA6" s="6"/>
      <c r="AB6" s="7">
        <f>+Z6+AA6</f>
        <v>89346</v>
      </c>
      <c r="AD6" s="6">
        <v>85776</v>
      </c>
      <c r="AE6" s="6"/>
      <c r="AF6" s="7">
        <f>+AD6+AE6</f>
        <v>85776</v>
      </c>
      <c r="AH6" s="6">
        <v>85705</v>
      </c>
      <c r="AI6" s="6"/>
      <c r="AJ6" s="7">
        <f>+AH6+AI6</f>
        <v>85705</v>
      </c>
      <c r="AL6" s="6">
        <v>86510</v>
      </c>
      <c r="AM6" s="6"/>
      <c r="AN6" s="7">
        <f>+AL6+AM6</f>
        <v>86510</v>
      </c>
      <c r="AP6" s="6">
        <v>86271</v>
      </c>
      <c r="AR6" s="7">
        <f>+AP6+AQ6</f>
        <v>86271</v>
      </c>
      <c r="AT6" s="6">
        <v>88900</v>
      </c>
      <c r="AV6" s="7">
        <f>+AT6+AU6</f>
        <v>88900</v>
      </c>
      <c r="AX6" s="6">
        <v>85573</v>
      </c>
      <c r="AZ6" s="7">
        <f>+AX6+AY6</f>
        <v>85573</v>
      </c>
      <c r="BB6" s="6">
        <v>82630</v>
      </c>
      <c r="BD6" s="7">
        <f>+BB6+BC6</f>
        <v>82630</v>
      </c>
    </row>
    <row r="7" spans="1:56" x14ac:dyDescent="0.25">
      <c r="A7" t="s">
        <v>16</v>
      </c>
      <c r="B7" s="6">
        <v>54976</v>
      </c>
      <c r="C7" s="6">
        <v>-7111</v>
      </c>
      <c r="D7" s="7">
        <f>+B7+C7</f>
        <v>47865</v>
      </c>
      <c r="F7" s="6">
        <v>51479</v>
      </c>
      <c r="G7" s="6">
        <v>-5462</v>
      </c>
      <c r="H7" s="7">
        <f>+F7+G7</f>
        <v>46017</v>
      </c>
      <c r="J7" s="6">
        <v>55501</v>
      </c>
      <c r="K7" s="6">
        <v>-8209</v>
      </c>
      <c r="L7" s="7">
        <f>+J7+K7</f>
        <v>47292</v>
      </c>
      <c r="N7" s="6">
        <v>52284</v>
      </c>
      <c r="O7" s="6">
        <v>-5729</v>
      </c>
      <c r="P7" s="7">
        <f>+N7+O7</f>
        <v>46555</v>
      </c>
      <c r="R7" s="6">
        <v>40162</v>
      </c>
      <c r="S7" s="6">
        <v>-1698</v>
      </c>
      <c r="T7" s="7">
        <f>+R7+S7</f>
        <v>38464</v>
      </c>
      <c r="V7" s="6">
        <v>52702</v>
      </c>
      <c r="W7" s="6">
        <v>-8390</v>
      </c>
      <c r="X7" s="7">
        <f>+V7+W7</f>
        <v>44312</v>
      </c>
      <c r="Z7" s="6">
        <v>44781</v>
      </c>
      <c r="AA7" s="6">
        <v>-1003</v>
      </c>
      <c r="AB7" s="7">
        <f>+Z7+AA7</f>
        <v>43778</v>
      </c>
      <c r="AD7" s="6">
        <v>44187</v>
      </c>
      <c r="AE7" s="6">
        <v>-1019</v>
      </c>
      <c r="AF7" s="7">
        <f>+AD7+AE7</f>
        <v>43168</v>
      </c>
      <c r="AH7" s="6">
        <v>41132</v>
      </c>
      <c r="AI7" s="6">
        <v>-984</v>
      </c>
      <c r="AJ7" s="7">
        <f>+AH7+AI7</f>
        <v>40148</v>
      </c>
      <c r="AL7" s="6">
        <v>42426</v>
      </c>
      <c r="AM7" s="6">
        <v>-900</v>
      </c>
      <c r="AN7" s="7">
        <f>+AL7+AM7</f>
        <v>41526</v>
      </c>
      <c r="AP7" s="6">
        <v>42426</v>
      </c>
      <c r="AQ7" s="6">
        <v>-934</v>
      </c>
      <c r="AR7" s="7">
        <f>+AP7+AQ7</f>
        <v>41492</v>
      </c>
      <c r="AT7" s="6">
        <v>44015</v>
      </c>
      <c r="AU7" s="6">
        <v>-1059</v>
      </c>
      <c r="AV7" s="7">
        <f>+AT7+AU7</f>
        <v>42956</v>
      </c>
      <c r="AX7" s="6">
        <v>41727</v>
      </c>
      <c r="AY7" s="6">
        <v>-976</v>
      </c>
      <c r="AZ7" s="7">
        <f>+AX7+AY7</f>
        <v>40751</v>
      </c>
      <c r="BB7" s="6">
        <v>40321</v>
      </c>
      <c r="BC7" s="6">
        <v>-944</v>
      </c>
      <c r="BD7" s="7">
        <f>+BB7+BC7</f>
        <v>39377</v>
      </c>
    </row>
    <row r="8" spans="1:56" x14ac:dyDescent="0.25">
      <c r="A8" t="s">
        <v>1</v>
      </c>
      <c r="B8" s="7">
        <f>+B6-B7</f>
        <v>46088</v>
      </c>
      <c r="C8" s="7">
        <f>+C6-C7</f>
        <v>7111</v>
      </c>
      <c r="D8" s="7">
        <f>+B8+C8</f>
        <v>53199</v>
      </c>
      <c r="F8" s="7">
        <f>+F6-F7</f>
        <v>41030</v>
      </c>
      <c r="G8" s="7">
        <f>+G6-G7</f>
        <v>5462</v>
      </c>
      <c r="H8" s="7">
        <f>+F8+G8</f>
        <v>46492</v>
      </c>
      <c r="J8" s="7">
        <f>+J6-J7</f>
        <v>38651</v>
      </c>
      <c r="K8" s="7">
        <f>+K6-K7</f>
        <v>8209</v>
      </c>
      <c r="L8" s="7">
        <f>+J8+K8</f>
        <v>46860</v>
      </c>
      <c r="N8" s="7">
        <f>+N6-N7</f>
        <v>36260</v>
      </c>
      <c r="O8" s="7">
        <f>+O6-O7</f>
        <v>5729</v>
      </c>
      <c r="P8" s="7">
        <f>+N8+O8</f>
        <v>41989</v>
      </c>
      <c r="R8" s="7">
        <f>+R6-R7</f>
        <v>25848</v>
      </c>
      <c r="S8" s="7">
        <f>+S6-S7</f>
        <v>1698</v>
      </c>
      <c r="T8" s="7">
        <f>+R8+S8</f>
        <v>27546</v>
      </c>
      <c r="V8" s="7">
        <f>+V6-V7</f>
        <v>38002</v>
      </c>
      <c r="W8" s="7">
        <f>+W6-W7</f>
        <v>8390</v>
      </c>
      <c r="X8" s="7">
        <f>+V8+W8</f>
        <v>46392</v>
      </c>
      <c r="Z8" s="7">
        <f>+Z6-Z7</f>
        <v>44565</v>
      </c>
      <c r="AA8" s="7">
        <f>+AA6-AA7</f>
        <v>1003</v>
      </c>
      <c r="AB8" s="7">
        <f>+Z8+AA8</f>
        <v>45568</v>
      </c>
      <c r="AD8" s="7">
        <f>+AD6-AD7</f>
        <v>41589</v>
      </c>
      <c r="AE8" s="7">
        <f>+AE6-AE7</f>
        <v>1019</v>
      </c>
      <c r="AF8" s="7">
        <f>+AD8+AE8</f>
        <v>42608</v>
      </c>
      <c r="AH8" s="7">
        <f>+AH6-AH7</f>
        <v>44573</v>
      </c>
      <c r="AI8" s="7">
        <f>+AI6-AI7</f>
        <v>984</v>
      </c>
      <c r="AJ8" s="7">
        <f>+AH8+AI8</f>
        <v>45557</v>
      </c>
      <c r="AL8" s="7">
        <f>+AL6-AL7</f>
        <v>44084</v>
      </c>
      <c r="AM8" s="7">
        <f>+AM6-AM7</f>
        <v>900</v>
      </c>
      <c r="AN8" s="7">
        <f>+AL8+AM8</f>
        <v>44984</v>
      </c>
      <c r="AP8" s="7">
        <f>+AP6-AP7</f>
        <v>43845</v>
      </c>
      <c r="AQ8" s="7">
        <f>+AQ6-AQ7</f>
        <v>934</v>
      </c>
      <c r="AR8" s="7">
        <f>+AP8+AQ8</f>
        <v>44779</v>
      </c>
      <c r="AT8" s="7">
        <f>+AT6-AT7</f>
        <v>44885</v>
      </c>
      <c r="AU8" s="7">
        <f>+AU6-AU7</f>
        <v>1059</v>
      </c>
      <c r="AV8" s="7">
        <f>+AT8+AU8</f>
        <v>45944</v>
      </c>
      <c r="AX8" s="7">
        <f>+AX6-AX7</f>
        <v>43846</v>
      </c>
      <c r="AY8" s="7">
        <f>+AY6-AY7</f>
        <v>976</v>
      </c>
      <c r="AZ8" s="7">
        <f>+AX8+AY8</f>
        <v>44822</v>
      </c>
      <c r="BB8" s="7">
        <f>+BB6-BB7</f>
        <v>42309</v>
      </c>
      <c r="BC8" s="7">
        <f>+BC6-BC7</f>
        <v>944</v>
      </c>
      <c r="BD8" s="7">
        <f>+BB8+BC8</f>
        <v>43253</v>
      </c>
    </row>
    <row r="9" spans="1:56" x14ac:dyDescent="0.25">
      <c r="A9" s="1" t="s">
        <v>2</v>
      </c>
      <c r="B9" s="6"/>
      <c r="C9" s="6"/>
      <c r="D9" s="6"/>
      <c r="F9" s="6"/>
      <c r="G9" s="6"/>
      <c r="H9" s="6"/>
      <c r="J9" s="6"/>
      <c r="K9" s="6"/>
      <c r="L9" s="6"/>
      <c r="N9" s="6"/>
      <c r="O9" s="6"/>
      <c r="P9" s="6"/>
      <c r="R9" s="6"/>
      <c r="S9" s="6"/>
      <c r="T9" s="6"/>
      <c r="V9" s="6"/>
      <c r="W9" s="6"/>
      <c r="X9" s="6"/>
      <c r="Z9" s="6"/>
      <c r="AA9" s="6"/>
      <c r="AB9" s="6"/>
      <c r="AD9" s="6"/>
      <c r="AE9" s="6"/>
      <c r="AF9" s="6"/>
      <c r="AH9" s="6"/>
      <c r="AI9" s="6"/>
      <c r="AJ9" s="6"/>
      <c r="AL9" s="6"/>
      <c r="AM9" s="6"/>
      <c r="AN9" s="6"/>
      <c r="AP9" s="6"/>
      <c r="AR9" s="6"/>
      <c r="AT9" s="6"/>
      <c r="AV9" s="6"/>
      <c r="AX9" s="6"/>
      <c r="AZ9" s="6"/>
      <c r="BB9" s="6"/>
      <c r="BD9" s="6"/>
    </row>
    <row r="10" spans="1:56" x14ac:dyDescent="0.25">
      <c r="A10" t="s">
        <v>17</v>
      </c>
      <c r="B10" s="6">
        <v>17631</v>
      </c>
      <c r="C10" s="6">
        <v>-825</v>
      </c>
      <c r="D10" s="7">
        <f t="shared" ref="D10:D13" si="0">+B10+C10</f>
        <v>16806</v>
      </c>
      <c r="F10" s="6">
        <v>14173</v>
      </c>
      <c r="G10" s="6">
        <v>-642</v>
      </c>
      <c r="H10" s="7">
        <f t="shared" ref="H10:H13" si="1">+F10+G10</f>
        <v>13531</v>
      </c>
      <c r="J10" s="6">
        <v>12857</v>
      </c>
      <c r="K10" s="6">
        <v>-977</v>
      </c>
      <c r="L10" s="7">
        <f t="shared" ref="L10:L21" si="2">+J10+K10</f>
        <v>11880</v>
      </c>
      <c r="N10" s="6">
        <v>11609</v>
      </c>
      <c r="O10" s="6">
        <v>-754</v>
      </c>
      <c r="P10" s="7">
        <f t="shared" ref="P10:P27" si="3">+N10+O10</f>
        <v>10855</v>
      </c>
      <c r="R10" s="6">
        <v>6305</v>
      </c>
      <c r="S10" s="6">
        <v>-453</v>
      </c>
      <c r="T10" s="7">
        <f t="shared" ref="T10:T27" si="4">+R10+S10</f>
        <v>5852</v>
      </c>
      <c r="V10" s="6">
        <v>10130</v>
      </c>
      <c r="W10" s="6">
        <v>-253</v>
      </c>
      <c r="X10" s="7">
        <f t="shared" ref="X10:X27" si="5">+V10+W10</f>
        <v>9877</v>
      </c>
      <c r="Z10" s="6">
        <v>10392</v>
      </c>
      <c r="AA10" s="6">
        <v>-475</v>
      </c>
      <c r="AB10" s="7">
        <f t="shared" ref="AB10:AB24" si="6">+Z10+AA10</f>
        <v>9917</v>
      </c>
      <c r="AD10" s="6">
        <v>10151</v>
      </c>
      <c r="AE10" s="6">
        <v>-518</v>
      </c>
      <c r="AF10" s="7">
        <f t="shared" ref="AF10:AF24" si="7">+AD10+AE10</f>
        <v>9633</v>
      </c>
      <c r="AH10" s="6">
        <v>10948</v>
      </c>
      <c r="AI10" s="6">
        <v>-512</v>
      </c>
      <c r="AJ10" s="7">
        <f t="shared" ref="AJ10:AJ27" si="8">+AH10+AI10</f>
        <v>10436</v>
      </c>
      <c r="AL10" s="6">
        <v>10397</v>
      </c>
      <c r="AM10" s="6">
        <v>-464</v>
      </c>
      <c r="AN10" s="7">
        <f t="shared" ref="AN10:AN27" si="9">+AL10+AM10</f>
        <v>9933</v>
      </c>
      <c r="AP10" s="6">
        <v>9911</v>
      </c>
      <c r="AQ10" s="6">
        <v>-392</v>
      </c>
      <c r="AR10" s="7">
        <f t="shared" ref="AR10:AR24" si="10">+AP10+AQ10</f>
        <v>9519</v>
      </c>
      <c r="AT10" s="6">
        <v>10478</v>
      </c>
      <c r="AU10" s="6">
        <v>-238</v>
      </c>
      <c r="AV10" s="7">
        <f t="shared" ref="AV10:AV24" si="11">+AT10+AU10</f>
        <v>10240</v>
      </c>
      <c r="AX10" s="6">
        <v>12130</v>
      </c>
      <c r="AY10" s="6">
        <v>-437</v>
      </c>
      <c r="AZ10" s="7">
        <f t="shared" ref="AZ10:AZ24" si="12">+AX10+AY10</f>
        <v>11693</v>
      </c>
      <c r="BB10" s="6">
        <v>10640</v>
      </c>
      <c r="BC10" s="6">
        <v>-342</v>
      </c>
      <c r="BD10" s="7">
        <f t="shared" ref="BD10:BD24" si="13">+BB10+BC10</f>
        <v>10298</v>
      </c>
    </row>
    <row r="11" spans="1:56" x14ac:dyDescent="0.25">
      <c r="A11" t="s">
        <v>18</v>
      </c>
      <c r="B11" s="6">
        <v>43177</v>
      </c>
      <c r="C11" s="6">
        <v>-28640</v>
      </c>
      <c r="D11" s="7">
        <f t="shared" si="0"/>
        <v>14537</v>
      </c>
      <c r="F11" s="6">
        <v>16138</v>
      </c>
      <c r="G11" s="6">
        <v>-2135</v>
      </c>
      <c r="H11" s="7">
        <f t="shared" si="1"/>
        <v>14003</v>
      </c>
      <c r="J11" s="6">
        <v>13684</v>
      </c>
      <c r="K11" s="6">
        <v>11</v>
      </c>
      <c r="L11" s="7">
        <f t="shared" si="2"/>
        <v>13695</v>
      </c>
      <c r="N11" s="6">
        <v>18217</v>
      </c>
      <c r="O11" s="6">
        <v>-4761</v>
      </c>
      <c r="P11" s="7">
        <f t="shared" si="3"/>
        <v>13456</v>
      </c>
      <c r="R11" s="6">
        <v>20670</v>
      </c>
      <c r="S11" s="6">
        <v>-10908</v>
      </c>
      <c r="T11" s="7">
        <f t="shared" si="4"/>
        <v>9762</v>
      </c>
      <c r="V11" s="6">
        <v>16699</v>
      </c>
      <c r="W11" s="6">
        <v>-5419</v>
      </c>
      <c r="X11" s="7">
        <f t="shared" si="5"/>
        <v>11280</v>
      </c>
      <c r="Z11" s="6">
        <v>17301</v>
      </c>
      <c r="AA11" s="6">
        <v>-5909</v>
      </c>
      <c r="AB11" s="7">
        <f t="shared" si="6"/>
        <v>11392</v>
      </c>
      <c r="AD11" s="6">
        <v>18061</v>
      </c>
      <c r="AE11" s="6">
        <v>-7125</v>
      </c>
      <c r="AF11" s="7">
        <f t="shared" si="7"/>
        <v>10936</v>
      </c>
      <c r="AH11" s="6">
        <v>13293</v>
      </c>
      <c r="AI11" s="6">
        <v>-1889</v>
      </c>
      <c r="AJ11" s="7">
        <f t="shared" si="8"/>
        <v>11404</v>
      </c>
      <c r="AL11" s="6">
        <v>12589</v>
      </c>
      <c r="AM11" s="6">
        <v>-1601</v>
      </c>
      <c r="AN11" s="7">
        <f t="shared" si="9"/>
        <v>10988</v>
      </c>
      <c r="AP11" s="6">
        <v>12440</v>
      </c>
      <c r="AQ11" s="6">
        <v>-1337</v>
      </c>
      <c r="AR11" s="7">
        <f t="shared" si="10"/>
        <v>11103</v>
      </c>
      <c r="AT11" s="6">
        <v>13609</v>
      </c>
      <c r="AU11" s="6">
        <v>-1720</v>
      </c>
      <c r="AV11" s="7">
        <f t="shared" si="11"/>
        <v>11889</v>
      </c>
      <c r="AX11" s="6">
        <v>11575</v>
      </c>
      <c r="AY11" s="6">
        <v>-1891</v>
      </c>
      <c r="AZ11" s="7">
        <f t="shared" si="12"/>
        <v>9684</v>
      </c>
      <c r="BB11" s="6">
        <v>12543</v>
      </c>
      <c r="BC11" s="6">
        <v>-1544</v>
      </c>
      <c r="BD11" s="7">
        <f t="shared" si="13"/>
        <v>10999</v>
      </c>
    </row>
    <row r="12" spans="1:56" x14ac:dyDescent="0.25">
      <c r="A12" t="s">
        <v>63</v>
      </c>
      <c r="B12" s="6">
        <v>12061</v>
      </c>
      <c r="C12" s="6">
        <v>-599</v>
      </c>
      <c r="D12" s="7">
        <f t="shared" si="0"/>
        <v>11462</v>
      </c>
      <c r="F12" s="6">
        <v>10360</v>
      </c>
      <c r="G12" s="6">
        <v>-425</v>
      </c>
      <c r="H12" s="7">
        <f t="shared" si="1"/>
        <v>9935</v>
      </c>
      <c r="J12" s="6">
        <v>12638</v>
      </c>
      <c r="K12" s="6">
        <v>-4036</v>
      </c>
      <c r="L12" s="7">
        <f t="shared" si="2"/>
        <v>8602</v>
      </c>
      <c r="N12" s="6">
        <v>11684</v>
      </c>
      <c r="O12" s="6">
        <v>-765</v>
      </c>
      <c r="P12" s="7">
        <f t="shared" si="3"/>
        <v>10919</v>
      </c>
      <c r="R12" s="6">
        <v>4418</v>
      </c>
      <c r="S12" s="6">
        <v>-431</v>
      </c>
      <c r="T12" s="7">
        <f t="shared" si="4"/>
        <v>3987</v>
      </c>
      <c r="V12" s="6">
        <v>4048</v>
      </c>
      <c r="W12" s="6">
        <v>-389</v>
      </c>
      <c r="X12" s="7">
        <f t="shared" si="5"/>
        <v>3659</v>
      </c>
      <c r="Z12" s="6">
        <v>4434</v>
      </c>
      <c r="AA12" s="6">
        <v>-377</v>
      </c>
      <c r="AB12" s="7">
        <f t="shared" si="6"/>
        <v>4057</v>
      </c>
      <c r="AD12" s="6">
        <v>4860</v>
      </c>
      <c r="AE12" s="6">
        <v>-388</v>
      </c>
      <c r="AF12" s="7">
        <f t="shared" si="7"/>
        <v>4472</v>
      </c>
      <c r="AH12" s="6">
        <v>5795</v>
      </c>
      <c r="AI12" s="6">
        <v>-742</v>
      </c>
      <c r="AJ12" s="7">
        <f t="shared" si="8"/>
        <v>5053</v>
      </c>
      <c r="AL12" s="6">
        <v>4929</v>
      </c>
      <c r="AM12" s="6">
        <v>-267</v>
      </c>
      <c r="AN12" s="7">
        <f t="shared" si="9"/>
        <v>4662</v>
      </c>
      <c r="AP12" s="6">
        <v>4551</v>
      </c>
      <c r="AQ12" s="6">
        <v>-402</v>
      </c>
      <c r="AR12" s="7">
        <f t="shared" si="10"/>
        <v>4149</v>
      </c>
      <c r="AT12" s="6">
        <v>4316</v>
      </c>
      <c r="AU12" s="6">
        <v>-395</v>
      </c>
      <c r="AV12" s="7">
        <f t="shared" si="11"/>
        <v>3921</v>
      </c>
      <c r="AX12" s="6">
        <v>4215</v>
      </c>
      <c r="AY12" s="6">
        <v>-371</v>
      </c>
      <c r="AZ12" s="7">
        <f t="shared" si="12"/>
        <v>3844</v>
      </c>
      <c r="BB12" s="6">
        <v>3989</v>
      </c>
      <c r="BC12" s="6">
        <v>-319</v>
      </c>
      <c r="BD12" s="7">
        <f t="shared" si="13"/>
        <v>3670</v>
      </c>
    </row>
    <row r="13" spans="1:56" x14ac:dyDescent="0.25">
      <c r="A13" t="s">
        <v>19</v>
      </c>
      <c r="B13" s="7">
        <f>SUM(B10:B12)</f>
        <v>72869</v>
      </c>
      <c r="C13" s="7">
        <f t="shared" ref="C13" si="14">SUM(C10:C12)</f>
        <v>-30064</v>
      </c>
      <c r="D13" s="7">
        <f t="shared" si="0"/>
        <v>42805</v>
      </c>
      <c r="F13" s="7">
        <f>SUM(F10:F12)</f>
        <v>40671</v>
      </c>
      <c r="G13" s="7">
        <f t="shared" ref="G13" si="15">SUM(G10:G12)</f>
        <v>-3202</v>
      </c>
      <c r="H13" s="7">
        <f t="shared" si="1"/>
        <v>37469</v>
      </c>
      <c r="J13" s="7">
        <f>SUM(J10:J12)</f>
        <v>39179</v>
      </c>
      <c r="K13" s="7">
        <f t="shared" ref="K13" si="16">SUM(K10:K12)</f>
        <v>-5002</v>
      </c>
      <c r="L13" s="7">
        <f t="shared" si="2"/>
        <v>34177</v>
      </c>
      <c r="N13" s="7">
        <f>SUM(N10:N12)</f>
        <v>41510</v>
      </c>
      <c r="O13" s="7">
        <f t="shared" ref="O13" si="17">SUM(O10:O12)</f>
        <v>-6280</v>
      </c>
      <c r="P13" s="7">
        <f t="shared" si="3"/>
        <v>35230</v>
      </c>
      <c r="R13" s="7">
        <f>SUM(R10:R12)</f>
        <v>31393</v>
      </c>
      <c r="S13" s="7">
        <f t="shared" ref="S13" si="18">SUM(S10:S12)</f>
        <v>-11792</v>
      </c>
      <c r="T13" s="7">
        <f t="shared" si="4"/>
        <v>19601</v>
      </c>
      <c r="V13" s="7">
        <f>SUM(V10:V12)</f>
        <v>30877</v>
      </c>
      <c r="W13" s="7">
        <f t="shared" ref="W13" si="19">SUM(W10:W12)</f>
        <v>-6061</v>
      </c>
      <c r="X13" s="7">
        <f t="shared" si="5"/>
        <v>24816</v>
      </c>
      <c r="Z13" s="7">
        <f>SUM(Z10:Z12)</f>
        <v>32127</v>
      </c>
      <c r="AA13" s="7">
        <f t="shared" ref="AA13" si="20">SUM(AA10:AA12)</f>
        <v>-6761</v>
      </c>
      <c r="AB13" s="7">
        <f t="shared" si="6"/>
        <v>25366</v>
      </c>
      <c r="AD13" s="7">
        <f>SUM(AD10:AD12)</f>
        <v>33072</v>
      </c>
      <c r="AE13" s="7">
        <f t="shared" ref="AE13" si="21">SUM(AE10:AE12)</f>
        <v>-8031</v>
      </c>
      <c r="AF13" s="7">
        <f t="shared" si="7"/>
        <v>25041</v>
      </c>
      <c r="AH13" s="7">
        <f>SUM(AH10:AH12)</f>
        <v>30036</v>
      </c>
      <c r="AI13" s="7">
        <f t="shared" ref="AI13" si="22">SUM(AI10:AI12)</f>
        <v>-3143</v>
      </c>
      <c r="AJ13" s="7">
        <f t="shared" si="8"/>
        <v>26893</v>
      </c>
      <c r="AL13" s="7">
        <f>SUM(AL10:AL12)</f>
        <v>27915</v>
      </c>
      <c r="AM13" s="7">
        <f t="shared" ref="AM13" si="23">SUM(AM10:AM12)</f>
        <v>-2332</v>
      </c>
      <c r="AN13" s="7">
        <f t="shared" si="9"/>
        <v>25583</v>
      </c>
      <c r="AP13" s="7">
        <f>SUM(AP10:AP12)</f>
        <v>26902</v>
      </c>
      <c r="AQ13" s="7">
        <f t="shared" ref="AQ13" si="24">SUM(AQ10:AQ12)</f>
        <v>-2131</v>
      </c>
      <c r="AR13" s="7">
        <f t="shared" si="10"/>
        <v>24771</v>
      </c>
      <c r="AT13" s="7">
        <f>SUM(AT10:AT12)</f>
        <v>28403</v>
      </c>
      <c r="AU13" s="7">
        <f t="shared" ref="AU13" si="25">SUM(AU10:AU12)</f>
        <v>-2353</v>
      </c>
      <c r="AV13" s="7">
        <f t="shared" si="11"/>
        <v>26050</v>
      </c>
      <c r="AX13" s="7">
        <f>SUM(AX10:AX12)</f>
        <v>27920</v>
      </c>
      <c r="AY13" s="7">
        <f t="shared" ref="AY13" si="26">SUM(AY10:AY12)</f>
        <v>-2699</v>
      </c>
      <c r="AZ13" s="7">
        <f t="shared" si="12"/>
        <v>25221</v>
      </c>
      <c r="BB13" s="7">
        <f>SUM(BB10:BB12)</f>
        <v>27172</v>
      </c>
      <c r="BC13" s="7">
        <f t="shared" ref="BC13" si="27">SUM(BC10:BC12)</f>
        <v>-2205</v>
      </c>
      <c r="BD13" s="7">
        <f t="shared" si="13"/>
        <v>24967</v>
      </c>
    </row>
    <row r="14" spans="1:56" x14ac:dyDescent="0.25">
      <c r="A14" t="s">
        <v>69</v>
      </c>
      <c r="B14" s="6">
        <v>0</v>
      </c>
      <c r="C14" s="7"/>
      <c r="D14" s="7"/>
      <c r="F14" s="6">
        <v>15263</v>
      </c>
      <c r="G14" s="7">
        <v>-15263</v>
      </c>
      <c r="H14" s="7"/>
      <c r="J14" s="7"/>
      <c r="K14" s="7"/>
      <c r="L14" s="7"/>
      <c r="N14" s="7"/>
      <c r="O14" s="7"/>
      <c r="P14" s="7"/>
      <c r="R14" s="7"/>
      <c r="S14" s="7"/>
      <c r="T14" s="7"/>
      <c r="V14" s="7"/>
      <c r="W14" s="7"/>
      <c r="X14" s="7"/>
      <c r="Z14" s="7"/>
      <c r="AA14" s="7"/>
      <c r="AB14" s="7"/>
      <c r="AD14" s="7"/>
      <c r="AE14" s="7"/>
      <c r="AF14" s="7"/>
      <c r="AH14" s="7"/>
      <c r="AI14" s="7"/>
      <c r="AJ14" s="7"/>
      <c r="AL14" s="7"/>
      <c r="AM14" s="7"/>
      <c r="AN14" s="7"/>
      <c r="AP14" s="7"/>
      <c r="AQ14" s="7"/>
      <c r="AR14" s="7"/>
      <c r="AT14" s="7"/>
      <c r="AU14" s="7"/>
      <c r="AV14" s="7"/>
      <c r="AX14" s="7"/>
      <c r="AY14" s="7"/>
      <c r="AZ14" s="7"/>
      <c r="BB14" s="7"/>
      <c r="BC14" s="7"/>
      <c r="BD14" s="7"/>
    </row>
    <row r="15" spans="1:56" x14ac:dyDescent="0.25">
      <c r="A15" t="s">
        <v>3</v>
      </c>
      <c r="B15" s="7">
        <f>+B8-B13+B14</f>
        <v>-26781</v>
      </c>
      <c r="C15" s="7">
        <f>+C8-C13+C14</f>
        <v>37175</v>
      </c>
      <c r="D15" s="7">
        <f t="shared" ref="D15:D21" si="28">+B15+C15</f>
        <v>10394</v>
      </c>
      <c r="F15" s="7">
        <f>+F8-F13+F14</f>
        <v>15622</v>
      </c>
      <c r="G15" s="7">
        <f>+G8-G13+G14</f>
        <v>-6599</v>
      </c>
      <c r="H15" s="7">
        <f t="shared" ref="H15:H21" si="29">+F15+G15</f>
        <v>9023</v>
      </c>
      <c r="J15" s="7">
        <f>+J8-J13+J14</f>
        <v>-528</v>
      </c>
      <c r="K15" s="7">
        <f>+K8-K13+K14</f>
        <v>13211</v>
      </c>
      <c r="L15" s="7">
        <f t="shared" si="2"/>
        <v>12683</v>
      </c>
      <c r="N15" s="7">
        <f>+N8-N13+N14</f>
        <v>-5250</v>
      </c>
      <c r="O15" s="7">
        <f>+O8-O13+O14</f>
        <v>12009</v>
      </c>
      <c r="P15" s="7">
        <f t="shared" si="3"/>
        <v>6759</v>
      </c>
      <c r="R15" s="7">
        <f>+R8-R13+R14</f>
        <v>-5545</v>
      </c>
      <c r="S15" s="7">
        <f>+S8-S13+S14</f>
        <v>13490</v>
      </c>
      <c r="T15" s="7">
        <f t="shared" si="4"/>
        <v>7945</v>
      </c>
      <c r="V15" s="7">
        <f>+V8-V13+V14</f>
        <v>7125</v>
      </c>
      <c r="W15" s="7">
        <f>+W8-W13+W14</f>
        <v>14451</v>
      </c>
      <c r="X15" s="7">
        <f t="shared" si="5"/>
        <v>21576</v>
      </c>
      <c r="Z15" s="7">
        <f>+Z8-Z13+Z14</f>
        <v>12438</v>
      </c>
      <c r="AA15" s="7">
        <f>+AA8-AA13+AA14</f>
        <v>7764</v>
      </c>
      <c r="AB15" s="7">
        <f t="shared" si="6"/>
        <v>20202</v>
      </c>
      <c r="AD15" s="7">
        <f>+AD8-AD13+AD14</f>
        <v>8517</v>
      </c>
      <c r="AE15" s="7">
        <f>+AE8-AE13+AE14</f>
        <v>9050</v>
      </c>
      <c r="AF15" s="7">
        <f t="shared" si="7"/>
        <v>17567</v>
      </c>
      <c r="AH15" s="7">
        <f>+AH8-AH13+AH14</f>
        <v>14537</v>
      </c>
      <c r="AI15" s="7">
        <f>+AI8-AI13+AI14</f>
        <v>4127</v>
      </c>
      <c r="AJ15" s="7">
        <f t="shared" si="8"/>
        <v>18664</v>
      </c>
      <c r="AL15" s="7">
        <f>+AL8-AL13+AL14</f>
        <v>16169</v>
      </c>
      <c r="AM15" s="7">
        <f>+AM8-AM13+AM14</f>
        <v>3232</v>
      </c>
      <c r="AN15" s="7">
        <f t="shared" si="9"/>
        <v>19401</v>
      </c>
      <c r="AP15" s="7">
        <f>+AP8-AP13+AP14</f>
        <v>16943</v>
      </c>
      <c r="AQ15" s="7">
        <f>+AQ8-AQ13+AQ14</f>
        <v>3065</v>
      </c>
      <c r="AR15" s="7">
        <f t="shared" si="10"/>
        <v>20008</v>
      </c>
      <c r="AT15" s="7">
        <f>+AT8-AT13+AT14</f>
        <v>16482</v>
      </c>
      <c r="AU15" s="7">
        <f>+AU8-AU13+AU14</f>
        <v>3412</v>
      </c>
      <c r="AV15" s="7">
        <f t="shared" si="11"/>
        <v>19894</v>
      </c>
      <c r="AX15" s="7">
        <f>+AX8-AX13+AX14</f>
        <v>15926</v>
      </c>
      <c r="AY15" s="7">
        <f>+AY8-AY13+AY14</f>
        <v>3675</v>
      </c>
      <c r="AZ15" s="7">
        <f t="shared" si="12"/>
        <v>19601</v>
      </c>
      <c r="BB15" s="7">
        <f>+BB8-BB13+BB14</f>
        <v>15137</v>
      </c>
      <c r="BC15" s="7">
        <f>+BC8-BC13+BC14</f>
        <v>3149</v>
      </c>
      <c r="BD15" s="7">
        <f t="shared" si="13"/>
        <v>18286</v>
      </c>
    </row>
    <row r="16" spans="1:56" x14ac:dyDescent="0.25">
      <c r="A16" t="s">
        <v>4</v>
      </c>
      <c r="B16" s="6">
        <v>1937</v>
      </c>
      <c r="C16" s="6"/>
      <c r="D16" s="7">
        <f t="shared" si="28"/>
        <v>1937</v>
      </c>
      <c r="F16" s="6">
        <v>2718</v>
      </c>
      <c r="G16" s="6"/>
      <c r="H16" s="7">
        <f t="shared" si="29"/>
        <v>2718</v>
      </c>
      <c r="J16" s="6">
        <v>2811</v>
      </c>
      <c r="K16" s="6"/>
      <c r="L16" s="7">
        <f t="shared" si="2"/>
        <v>2811</v>
      </c>
      <c r="N16" s="6">
        <v>2808</v>
      </c>
      <c r="O16" s="6"/>
      <c r="P16" s="7">
        <f t="shared" si="3"/>
        <v>2808</v>
      </c>
      <c r="R16" s="6">
        <v>1914</v>
      </c>
      <c r="S16" s="6"/>
      <c r="T16" s="7">
        <f t="shared" si="4"/>
        <v>1914</v>
      </c>
      <c r="V16" s="6">
        <v>1946</v>
      </c>
      <c r="W16" s="6"/>
      <c r="X16" s="7">
        <f t="shared" si="5"/>
        <v>1946</v>
      </c>
      <c r="Z16" s="6">
        <v>2126</v>
      </c>
      <c r="AA16" s="6"/>
      <c r="AB16" s="7">
        <f t="shared" si="6"/>
        <v>2126</v>
      </c>
      <c r="AD16" s="6">
        <v>2356</v>
      </c>
      <c r="AE16" s="6"/>
      <c r="AF16" s="7">
        <f t="shared" si="7"/>
        <v>2356</v>
      </c>
      <c r="AH16" s="6">
        <v>4543</v>
      </c>
      <c r="AI16" s="6"/>
      <c r="AJ16" s="7">
        <f t="shared" si="8"/>
        <v>4543</v>
      </c>
      <c r="AL16" s="6">
        <v>4592</v>
      </c>
      <c r="AM16" s="6"/>
      <c r="AN16" s="7">
        <f t="shared" si="9"/>
        <v>4592</v>
      </c>
      <c r="AP16" s="6">
        <v>4611</v>
      </c>
      <c r="AR16" s="7">
        <f t="shared" si="10"/>
        <v>4611</v>
      </c>
      <c r="AT16" s="6">
        <v>4446</v>
      </c>
      <c r="AV16" s="7">
        <f t="shared" si="11"/>
        <v>4446</v>
      </c>
      <c r="AX16" s="6">
        <v>4298</v>
      </c>
      <c r="AZ16" s="7">
        <f t="shared" si="12"/>
        <v>4298</v>
      </c>
      <c r="BB16" s="6">
        <v>4050</v>
      </c>
      <c r="BD16" s="7">
        <f t="shared" si="13"/>
        <v>4050</v>
      </c>
    </row>
    <row r="17" spans="1:57" x14ac:dyDescent="0.25">
      <c r="A17" t="s">
        <v>78</v>
      </c>
      <c r="B17" s="6"/>
      <c r="C17" s="6"/>
      <c r="D17" s="7"/>
      <c r="F17" s="6">
        <v>-889</v>
      </c>
      <c r="G17" s="6">
        <v>889</v>
      </c>
      <c r="H17" s="7">
        <f t="shared" si="29"/>
        <v>0</v>
      </c>
      <c r="J17" s="6"/>
      <c r="K17" s="6"/>
      <c r="L17" s="7"/>
      <c r="N17" s="6"/>
      <c r="O17" s="6"/>
      <c r="P17" s="7"/>
      <c r="R17" s="6"/>
      <c r="S17" s="6"/>
      <c r="T17" s="7"/>
      <c r="V17" s="6"/>
      <c r="W17" s="6"/>
      <c r="X17" s="7"/>
      <c r="Z17" s="6"/>
      <c r="AA17" s="6"/>
      <c r="AB17" s="7"/>
      <c r="AD17" s="6"/>
      <c r="AE17" s="6"/>
      <c r="AF17" s="7"/>
      <c r="AH17" s="6">
        <v>3196</v>
      </c>
      <c r="AI17" s="6">
        <v>-3196</v>
      </c>
      <c r="AJ17" s="7"/>
      <c r="AL17" s="6"/>
      <c r="AM17" s="6"/>
      <c r="AN17" s="7"/>
      <c r="AP17" s="6"/>
      <c r="AR17" s="7"/>
      <c r="AT17" s="6"/>
      <c r="AV17" s="7"/>
      <c r="AX17" s="6"/>
      <c r="AZ17" s="7"/>
      <c r="BB17" s="6"/>
      <c r="BD17" s="7"/>
    </row>
    <row r="18" spans="1:57" x14ac:dyDescent="0.25">
      <c r="A18" t="s">
        <v>60</v>
      </c>
      <c r="B18" s="6">
        <v>-182</v>
      </c>
      <c r="C18" s="6"/>
      <c r="D18" s="7">
        <f t="shared" si="28"/>
        <v>-182</v>
      </c>
      <c r="F18" s="6">
        <v>-549</v>
      </c>
      <c r="G18" s="6">
        <v>307</v>
      </c>
      <c r="H18" s="7">
        <f t="shared" si="29"/>
        <v>-242</v>
      </c>
      <c r="J18" s="6">
        <v>-496</v>
      </c>
      <c r="K18" s="6">
        <v>326</v>
      </c>
      <c r="L18" s="7">
        <f t="shared" si="2"/>
        <v>-170</v>
      </c>
      <c r="N18" s="6">
        <v>-596</v>
      </c>
      <c r="O18" s="6">
        <v>385</v>
      </c>
      <c r="P18" s="7">
        <f t="shared" si="3"/>
        <v>-211</v>
      </c>
      <c r="R18" s="6">
        <v>-756</v>
      </c>
      <c r="S18" s="6"/>
      <c r="T18" s="7">
        <f t="shared" si="4"/>
        <v>-756</v>
      </c>
      <c r="V18" s="6">
        <v>-350</v>
      </c>
      <c r="W18" s="6"/>
      <c r="X18" s="7">
        <f t="shared" si="5"/>
        <v>-350</v>
      </c>
      <c r="Z18" s="6">
        <v>7916</v>
      </c>
      <c r="AA18" s="6">
        <v>3453</v>
      </c>
      <c r="AB18" s="7">
        <f t="shared" si="6"/>
        <v>11369</v>
      </c>
      <c r="AD18" s="6">
        <v>804</v>
      </c>
      <c r="AE18" s="6"/>
      <c r="AF18" s="7">
        <f t="shared" si="7"/>
        <v>804</v>
      </c>
      <c r="AH18" s="6">
        <v>-1312</v>
      </c>
      <c r="AI18" s="6"/>
      <c r="AJ18" s="7">
        <f t="shared" si="8"/>
        <v>-1312</v>
      </c>
      <c r="AL18" s="6">
        <v>-1187</v>
      </c>
      <c r="AM18" s="6"/>
      <c r="AN18" s="7">
        <f t="shared" si="9"/>
        <v>-1187</v>
      </c>
      <c r="AP18" s="6">
        <v>-410</v>
      </c>
      <c r="AR18" s="7">
        <f t="shared" si="10"/>
        <v>-410</v>
      </c>
      <c r="AT18" s="6">
        <v>-799</v>
      </c>
      <c r="AV18" s="7">
        <f t="shared" si="11"/>
        <v>-799</v>
      </c>
      <c r="AX18" s="6">
        <v>-336</v>
      </c>
      <c r="AZ18" s="7">
        <f t="shared" si="12"/>
        <v>-336</v>
      </c>
      <c r="BB18" s="6">
        <v>-920</v>
      </c>
      <c r="BD18" s="7">
        <f t="shared" si="13"/>
        <v>-920</v>
      </c>
    </row>
    <row r="19" spans="1:57" x14ac:dyDescent="0.25">
      <c r="A19" s="29" t="s">
        <v>20</v>
      </c>
      <c r="B19" s="7">
        <f>+B15-B16-B18-B17</f>
        <v>-28536</v>
      </c>
      <c r="C19" s="7">
        <f>+C15-C18-C17</f>
        <v>37175</v>
      </c>
      <c r="D19" s="7">
        <f t="shared" si="28"/>
        <v>8639</v>
      </c>
      <c r="F19" s="7">
        <f>+F15-F16-F18-F17</f>
        <v>14342</v>
      </c>
      <c r="G19" s="7">
        <f>+G15-G18-G17</f>
        <v>-7795</v>
      </c>
      <c r="H19" s="7">
        <f t="shared" si="29"/>
        <v>6547</v>
      </c>
      <c r="J19" s="7">
        <f>+J15-J16-J18-J17</f>
        <v>-2843</v>
      </c>
      <c r="K19" s="7">
        <f>+K15-K18-K17</f>
        <v>12885</v>
      </c>
      <c r="L19" s="7">
        <f t="shared" si="2"/>
        <v>10042</v>
      </c>
      <c r="N19" s="7">
        <f>+N15-N16-N18-N17</f>
        <v>-7462</v>
      </c>
      <c r="O19" s="7">
        <f>+O15-O18-O17</f>
        <v>11624</v>
      </c>
      <c r="P19" s="7">
        <f t="shared" si="3"/>
        <v>4162</v>
      </c>
      <c r="R19" s="7">
        <f>+R15-R16-R18-R17</f>
        <v>-6703</v>
      </c>
      <c r="S19" s="7">
        <f>+S15-S18-S17</f>
        <v>13490</v>
      </c>
      <c r="T19" s="7">
        <f t="shared" si="4"/>
        <v>6787</v>
      </c>
      <c r="V19" s="7">
        <f>+V15-V16-V18-V17</f>
        <v>5529</v>
      </c>
      <c r="W19" s="7">
        <f>+W15-W18-W17</f>
        <v>14451</v>
      </c>
      <c r="X19" s="7">
        <f t="shared" si="5"/>
        <v>19980</v>
      </c>
      <c r="Z19" s="7">
        <f>+Z15-Z16-Z18-Z17</f>
        <v>2396</v>
      </c>
      <c r="AA19" s="7">
        <f>+AA15-AA18-AA17</f>
        <v>4311</v>
      </c>
      <c r="AB19" s="7">
        <f t="shared" si="6"/>
        <v>6707</v>
      </c>
      <c r="AD19" s="7">
        <f>+AD15-AD16-AD18-AD17</f>
        <v>5357</v>
      </c>
      <c r="AE19" s="7">
        <f>+AE15-AE18-AE17</f>
        <v>9050</v>
      </c>
      <c r="AF19" s="7">
        <f t="shared" si="7"/>
        <v>14407</v>
      </c>
      <c r="AH19" s="7">
        <f>+AH15-AH16-AH18-AH17</f>
        <v>8110</v>
      </c>
      <c r="AI19" s="7">
        <f>+AI15-AI18-AI17</f>
        <v>7323</v>
      </c>
      <c r="AJ19" s="7">
        <f t="shared" si="8"/>
        <v>15433</v>
      </c>
      <c r="AL19" s="7">
        <f>+AL15-AL16-AL18-AL17</f>
        <v>12764</v>
      </c>
      <c r="AM19" s="7">
        <f>+AM15-AM18-AM17</f>
        <v>3232</v>
      </c>
      <c r="AN19" s="7">
        <f t="shared" si="9"/>
        <v>15996</v>
      </c>
      <c r="AP19" s="7">
        <f>+AP15-AP16-AP18-AP17</f>
        <v>12742</v>
      </c>
      <c r="AQ19" s="7">
        <f>+AQ15-AQ18-AQ17</f>
        <v>3065</v>
      </c>
      <c r="AR19" s="7">
        <f t="shared" si="10"/>
        <v>15807</v>
      </c>
      <c r="AT19" s="7">
        <f>+AT15-AT16-AT18-AT17</f>
        <v>12835</v>
      </c>
      <c r="AU19" s="7">
        <f>+AU15-AU18-AU17</f>
        <v>3412</v>
      </c>
      <c r="AV19" s="7">
        <f t="shared" si="11"/>
        <v>16247</v>
      </c>
      <c r="AX19" s="7">
        <f>+AX15-AX16-AX18-AX17</f>
        <v>11964</v>
      </c>
      <c r="AY19" s="7">
        <f>+AY15-AY18-AY17</f>
        <v>3675</v>
      </c>
      <c r="AZ19" s="7">
        <f t="shared" si="12"/>
        <v>15639</v>
      </c>
      <c r="BB19" s="7">
        <f>+BB15-BB16-BB18-BB17</f>
        <v>12007</v>
      </c>
      <c r="BC19" s="7">
        <f>+BC15-BC18-BC17</f>
        <v>3149</v>
      </c>
      <c r="BD19" s="7">
        <f t="shared" si="13"/>
        <v>15156</v>
      </c>
    </row>
    <row r="20" spans="1:57" x14ac:dyDescent="0.25">
      <c r="A20" t="s">
        <v>61</v>
      </c>
      <c r="B20" s="6">
        <v>-1879</v>
      </c>
      <c r="C20" s="6">
        <v>2731</v>
      </c>
      <c r="D20" s="7">
        <f t="shared" si="28"/>
        <v>852</v>
      </c>
      <c r="F20" s="6">
        <v>5334</v>
      </c>
      <c r="G20" s="6">
        <v>-2083</v>
      </c>
      <c r="H20" s="7">
        <f t="shared" si="29"/>
        <v>3251</v>
      </c>
      <c r="J20" s="6">
        <v>569</v>
      </c>
      <c r="K20" s="6">
        <v>4886</v>
      </c>
      <c r="L20" s="7">
        <f t="shared" si="2"/>
        <v>5455</v>
      </c>
      <c r="N20" s="6">
        <v>-1076</v>
      </c>
      <c r="O20" s="6">
        <v>2820</v>
      </c>
      <c r="P20" s="7">
        <f t="shared" si="3"/>
        <v>1744</v>
      </c>
      <c r="R20" s="6">
        <v>309</v>
      </c>
      <c r="S20" s="6">
        <v>1940</v>
      </c>
      <c r="T20" s="7">
        <f t="shared" si="4"/>
        <v>2249</v>
      </c>
      <c r="V20" s="6">
        <v>2192</v>
      </c>
      <c r="W20" s="6">
        <v>3506</v>
      </c>
      <c r="X20" s="7">
        <f t="shared" si="5"/>
        <v>5698</v>
      </c>
      <c r="Z20" s="6">
        <v>-8054</v>
      </c>
      <c r="AA20" s="6">
        <v>1134</v>
      </c>
      <c r="AB20" s="7">
        <f t="shared" si="6"/>
        <v>-6920</v>
      </c>
      <c r="AD20" s="6">
        <v>501</v>
      </c>
      <c r="AE20" s="6">
        <v>2653</v>
      </c>
      <c r="AF20" s="7">
        <f t="shared" si="7"/>
        <v>3154</v>
      </c>
      <c r="AH20" s="6">
        <v>1698</v>
      </c>
      <c r="AI20" s="6">
        <v>2852</v>
      </c>
      <c r="AJ20" s="7">
        <f t="shared" si="8"/>
        <v>4550</v>
      </c>
      <c r="AL20" s="6">
        <v>2815</v>
      </c>
      <c r="AM20" s="6">
        <v>1943</v>
      </c>
      <c r="AN20" s="7">
        <f t="shared" si="9"/>
        <v>4758</v>
      </c>
      <c r="AP20" s="6">
        <v>-551</v>
      </c>
      <c r="AQ20" s="6">
        <v>5092</v>
      </c>
      <c r="AR20" s="7">
        <f t="shared" si="10"/>
        <v>4541</v>
      </c>
      <c r="AT20" s="6">
        <v>3566</v>
      </c>
      <c r="AU20" s="6">
        <v>1153</v>
      </c>
      <c r="AV20" s="7">
        <f t="shared" si="11"/>
        <v>4719</v>
      </c>
      <c r="AX20" s="6">
        <v>2219</v>
      </c>
      <c r="AY20" s="6">
        <v>1795</v>
      </c>
      <c r="AZ20" s="7">
        <f t="shared" si="12"/>
        <v>4014</v>
      </c>
      <c r="BB20" s="6">
        <v>3796</v>
      </c>
      <c r="BC20" s="6">
        <v>1055</v>
      </c>
      <c r="BD20" s="7">
        <f t="shared" si="13"/>
        <v>4851</v>
      </c>
    </row>
    <row r="21" spans="1:57" x14ac:dyDescent="0.25">
      <c r="A21" s="1" t="s">
        <v>5</v>
      </c>
      <c r="B21" s="7">
        <f>+B19-B20</f>
        <v>-26657</v>
      </c>
      <c r="C21" s="7">
        <f>+C19-C20</f>
        <v>34444</v>
      </c>
      <c r="D21" s="7">
        <f t="shared" si="28"/>
        <v>7787</v>
      </c>
      <c r="F21" s="7">
        <f>+F19-F20</f>
        <v>9008</v>
      </c>
      <c r="G21" s="7">
        <f>+G19-G20</f>
        <v>-5712</v>
      </c>
      <c r="H21" s="7">
        <f t="shared" si="29"/>
        <v>3296</v>
      </c>
      <c r="J21" s="7">
        <f>+J19-J20</f>
        <v>-3412</v>
      </c>
      <c r="K21" s="7">
        <f>+K19-K20</f>
        <v>7999</v>
      </c>
      <c r="L21" s="7">
        <f t="shared" si="2"/>
        <v>4587</v>
      </c>
      <c r="N21" s="7">
        <f>+N19-N20</f>
        <v>-6386</v>
      </c>
      <c r="O21" s="7">
        <f>+O19-O20</f>
        <v>8804</v>
      </c>
      <c r="P21" s="7">
        <f t="shared" si="3"/>
        <v>2418</v>
      </c>
      <c r="R21" s="7">
        <f>+R19-R20</f>
        <v>-7012</v>
      </c>
      <c r="S21" s="7">
        <f>+S19-S20</f>
        <v>11550</v>
      </c>
      <c r="T21" s="7">
        <f t="shared" si="4"/>
        <v>4538</v>
      </c>
      <c r="V21" s="7">
        <f>+V19-V20</f>
        <v>3337</v>
      </c>
      <c r="W21" s="7">
        <f>+W19-W20</f>
        <v>10945</v>
      </c>
      <c r="X21" s="7">
        <f t="shared" si="5"/>
        <v>14282</v>
      </c>
      <c r="Z21" s="7">
        <f>+Z19-Z20</f>
        <v>10450</v>
      </c>
      <c r="AA21" s="7">
        <f>+AA19-AA20</f>
        <v>3177</v>
      </c>
      <c r="AB21" s="7">
        <f t="shared" si="6"/>
        <v>13627</v>
      </c>
      <c r="AD21" s="7">
        <f>+AD19-AD20</f>
        <v>4856</v>
      </c>
      <c r="AE21" s="7">
        <f>+AE19-AE20</f>
        <v>6397</v>
      </c>
      <c r="AF21" s="7">
        <f t="shared" si="7"/>
        <v>11253</v>
      </c>
      <c r="AH21" s="7">
        <f>+AH19-AH20</f>
        <v>6412</v>
      </c>
      <c r="AI21" s="7">
        <f>+AI19-AI20</f>
        <v>4471</v>
      </c>
      <c r="AJ21" s="7">
        <f t="shared" si="8"/>
        <v>10883</v>
      </c>
      <c r="AL21" s="7">
        <f>+AL19-AL20</f>
        <v>9949</v>
      </c>
      <c r="AM21" s="7">
        <f>+AM19-AM20</f>
        <v>1289</v>
      </c>
      <c r="AN21" s="7">
        <f t="shared" si="9"/>
        <v>11238</v>
      </c>
      <c r="AP21" s="7">
        <f>+AP19-AP20</f>
        <v>13293</v>
      </c>
      <c r="AQ21" s="7">
        <f>+AQ19-AQ20</f>
        <v>-2027</v>
      </c>
      <c r="AR21" s="7">
        <f t="shared" si="10"/>
        <v>11266</v>
      </c>
      <c r="AT21" s="7">
        <f>+AT19-AT20</f>
        <v>9269</v>
      </c>
      <c r="AU21" s="7">
        <f>+AU19-AU20</f>
        <v>2259</v>
      </c>
      <c r="AV21" s="7">
        <f t="shared" si="11"/>
        <v>11528</v>
      </c>
      <c r="AX21" s="7">
        <f>+AX19-AX20</f>
        <v>9745</v>
      </c>
      <c r="AY21" s="7">
        <f>+AY19-AY20</f>
        <v>1880</v>
      </c>
      <c r="AZ21" s="7">
        <f t="shared" si="12"/>
        <v>11625</v>
      </c>
      <c r="BB21" s="7">
        <f>+BB19-BB20</f>
        <v>8211</v>
      </c>
      <c r="BC21" s="7">
        <f>+BC19-BC20</f>
        <v>2094</v>
      </c>
      <c r="BD21" s="7">
        <f t="shared" si="13"/>
        <v>10305</v>
      </c>
    </row>
    <row r="22" spans="1:57" x14ac:dyDescent="0.25">
      <c r="A22" s="1" t="s">
        <v>6</v>
      </c>
      <c r="B22" s="4">
        <f>+B21/B24</f>
        <v>-0.39488926746166952</v>
      </c>
      <c r="C22" s="3"/>
      <c r="D22" s="8">
        <f>+D21/D24</f>
        <v>0.11333964049195837</v>
      </c>
      <c r="F22" s="4">
        <f>+F21/F24</f>
        <v>0.1330300971734058</v>
      </c>
      <c r="G22" s="3"/>
      <c r="H22" s="8">
        <f>+H21/H24</f>
        <v>4.8675310866290573E-2</v>
      </c>
      <c r="J22" s="4">
        <f>+J21/J24</f>
        <v>-5.1024375654254522E-2</v>
      </c>
      <c r="K22" s="3"/>
      <c r="L22" s="8">
        <f>+L21/L24</f>
        <v>6.8330105764933716E-2</v>
      </c>
      <c r="N22" s="4">
        <f>+N21/N24</f>
        <v>-9.5570188566297509E-2</v>
      </c>
      <c r="O22" s="3"/>
      <c r="P22" s="8">
        <f>+P21/P24</f>
        <v>3.608632062800346E-2</v>
      </c>
      <c r="R22" s="4">
        <f>+R21/R24</f>
        <v>-0.16255940651443143</v>
      </c>
      <c r="S22" s="3"/>
      <c r="T22" s="8">
        <f>+T21/T24</f>
        <v>0.10479643442717594</v>
      </c>
      <c r="V22" s="4">
        <f>+V21/V24</f>
        <v>8.321280734127974E-2</v>
      </c>
      <c r="W22" s="3"/>
      <c r="X22" s="8">
        <f>+X21/X24</f>
        <v>0.35614183831230362</v>
      </c>
      <c r="Z22" s="4">
        <f>+Z21/Z24</f>
        <v>0.26038422246031945</v>
      </c>
      <c r="AA22" s="3"/>
      <c r="AB22" s="8">
        <f>+AB21/AB24</f>
        <v>0.33954600951835145</v>
      </c>
      <c r="AD22" s="4">
        <f>+AD21/AD24</f>
        <v>0.12053815221168644</v>
      </c>
      <c r="AE22" s="3"/>
      <c r="AF22" s="8">
        <f>+AF21/AF24</f>
        <v>0.27932780618577174</v>
      </c>
      <c r="AH22" s="4">
        <f>+AH21/AH24</f>
        <v>0.15934789631949103</v>
      </c>
      <c r="AI22" s="3"/>
      <c r="AJ22" s="8">
        <f>+AJ21/AJ24</f>
        <v>0.27045900743060214</v>
      </c>
      <c r="AL22" s="4">
        <f>+AL21/AL24</f>
        <v>0.25005655113479275</v>
      </c>
      <c r="AM22" s="3"/>
      <c r="AN22" s="8">
        <f>+AN21/AN24</f>
        <v>0.28245406791162941</v>
      </c>
      <c r="AP22" s="4">
        <f>+AP21/AP24</f>
        <v>0.33659981768459435</v>
      </c>
      <c r="AQ22" s="3"/>
      <c r="AR22" s="8">
        <f>+AR21/AR24</f>
        <v>0.2852729666767953</v>
      </c>
      <c r="AT22" s="4">
        <f>+AT21/AT24</f>
        <v>0.23524186589513224</v>
      </c>
      <c r="AU22" s="3"/>
      <c r="AV22" s="8">
        <f>+AV21/AV24</f>
        <v>0.29257398101619209</v>
      </c>
      <c r="AX22" s="4">
        <f>+AX21/AX24</f>
        <v>0.24734758109548707</v>
      </c>
      <c r="AY22" s="3"/>
      <c r="AZ22" s="8">
        <f>+AZ21/AZ24</f>
        <v>0.29506573937763336</v>
      </c>
      <c r="BB22" s="4">
        <f>+BB21/BB24</f>
        <v>0.20791026257817841</v>
      </c>
      <c r="BC22" s="3"/>
      <c r="BD22" s="8">
        <f>+BD21/BD24</f>
        <v>0.26093231711948955</v>
      </c>
    </row>
    <row r="23" spans="1:57" x14ac:dyDescent="0.25">
      <c r="A23" s="1"/>
      <c r="B23" s="6"/>
      <c r="C23" s="6"/>
      <c r="D23" s="7"/>
      <c r="F23" s="6"/>
      <c r="G23" s="6"/>
      <c r="H23" s="7"/>
      <c r="J23" s="6"/>
      <c r="K23" s="6"/>
      <c r="L23" s="7"/>
      <c r="N23" s="6"/>
      <c r="O23" s="6"/>
      <c r="P23" s="7"/>
      <c r="R23" s="6"/>
      <c r="S23" s="6"/>
      <c r="T23" s="7"/>
      <c r="V23" s="4"/>
      <c r="W23" s="3"/>
      <c r="X23" s="8"/>
      <c r="Z23" s="4"/>
      <c r="AA23" s="3"/>
      <c r="AB23" s="8"/>
      <c r="AD23" s="4"/>
      <c r="AE23" s="3"/>
      <c r="AF23" s="8"/>
      <c r="AH23" s="4"/>
      <c r="AI23" s="3"/>
      <c r="AJ23" s="8"/>
      <c r="AL23" s="4"/>
      <c r="AM23" s="3"/>
      <c r="AN23" s="8"/>
      <c r="AP23" s="4"/>
      <c r="AQ23" s="3"/>
      <c r="AR23" s="8"/>
      <c r="AT23" s="4"/>
      <c r="AU23" s="3"/>
      <c r="AV23" s="8"/>
      <c r="AX23" s="4"/>
      <c r="AY23" s="3"/>
      <c r="AZ23" s="8"/>
      <c r="BB23" s="4"/>
      <c r="BC23" s="3"/>
      <c r="BD23" s="8"/>
    </row>
    <row r="24" spans="1:57" x14ac:dyDescent="0.25">
      <c r="A24" s="1" t="s">
        <v>62</v>
      </c>
      <c r="B24" s="6">
        <v>67505</v>
      </c>
      <c r="C24" s="6">
        <v>1200</v>
      </c>
      <c r="D24" s="7">
        <f t="shared" ref="D24" si="30">+B24+C24</f>
        <v>68705</v>
      </c>
      <c r="F24" s="6">
        <v>67714</v>
      </c>
      <c r="G24" s="6"/>
      <c r="H24" s="7">
        <f t="shared" ref="H24" si="31">+F24+G24</f>
        <v>67714</v>
      </c>
      <c r="J24" s="6">
        <v>66870</v>
      </c>
      <c r="K24" s="6">
        <v>260</v>
      </c>
      <c r="L24" s="7">
        <f t="shared" ref="L24" si="32">+J24+K24</f>
        <v>67130</v>
      </c>
      <c r="N24" s="6">
        <v>66820</v>
      </c>
      <c r="O24" s="6">
        <v>186</v>
      </c>
      <c r="P24" s="7">
        <f t="shared" si="3"/>
        <v>67006</v>
      </c>
      <c r="R24" s="6">
        <v>43135</v>
      </c>
      <c r="S24" s="6">
        <v>168</v>
      </c>
      <c r="T24" s="7">
        <f t="shared" si="4"/>
        <v>43303</v>
      </c>
      <c r="V24" s="6">
        <v>40102</v>
      </c>
      <c r="X24" s="7">
        <f t="shared" si="5"/>
        <v>40102</v>
      </c>
      <c r="Z24" s="6">
        <v>40133</v>
      </c>
      <c r="AA24" s="6"/>
      <c r="AB24" s="7">
        <f t="shared" si="6"/>
        <v>40133</v>
      </c>
      <c r="AD24" s="6">
        <v>40286</v>
      </c>
      <c r="AF24" s="7">
        <f t="shared" si="7"/>
        <v>40286</v>
      </c>
      <c r="AH24" s="6">
        <v>40239</v>
      </c>
      <c r="AJ24" s="7">
        <f t="shared" si="8"/>
        <v>40239</v>
      </c>
      <c r="AL24" s="6">
        <v>39787</v>
      </c>
      <c r="AN24" s="7">
        <f t="shared" si="9"/>
        <v>39787</v>
      </c>
      <c r="AP24" s="6">
        <v>39492</v>
      </c>
      <c r="AR24" s="7">
        <f t="shared" si="10"/>
        <v>39492</v>
      </c>
      <c r="AT24" s="6">
        <v>39402</v>
      </c>
      <c r="AV24" s="7">
        <f t="shared" si="11"/>
        <v>39402</v>
      </c>
      <c r="AX24" s="6">
        <v>39398</v>
      </c>
      <c r="AZ24" s="7">
        <f t="shared" si="12"/>
        <v>39398</v>
      </c>
      <c r="BB24" s="6">
        <v>39493</v>
      </c>
      <c r="BD24" s="7">
        <f t="shared" si="13"/>
        <v>39493</v>
      </c>
    </row>
    <row r="25" spans="1:57" x14ac:dyDescent="0.25">
      <c r="D25" s="24"/>
      <c r="H25" s="24"/>
      <c r="L25" s="24"/>
      <c r="P25" s="24"/>
      <c r="T25" s="24"/>
    </row>
    <row r="26" spans="1:57" x14ac:dyDescent="0.25">
      <c r="A26" s="11" t="s">
        <v>32</v>
      </c>
      <c r="B26" s="6">
        <v>3163</v>
      </c>
      <c r="D26" s="7">
        <f t="shared" ref="D26:D27" si="33">+B26+C26</f>
        <v>3163</v>
      </c>
      <c r="F26" s="6">
        <v>3046</v>
      </c>
      <c r="H26" s="7">
        <f t="shared" ref="H26:H27" si="34">+F26+G26</f>
        <v>3046</v>
      </c>
      <c r="J26" s="6">
        <v>3350</v>
      </c>
      <c r="L26" s="7">
        <f t="shared" ref="L26:L27" si="35">+J26+K26</f>
        <v>3350</v>
      </c>
      <c r="N26" s="6">
        <v>3405</v>
      </c>
      <c r="P26" s="7">
        <f t="shared" si="3"/>
        <v>3405</v>
      </c>
      <c r="R26" s="6">
        <v>2745</v>
      </c>
      <c r="T26" s="7">
        <f t="shared" si="4"/>
        <v>2745</v>
      </c>
      <c r="V26" s="6">
        <v>2981</v>
      </c>
      <c r="X26" s="7">
        <f t="shared" si="5"/>
        <v>2981</v>
      </c>
      <c r="Z26" s="6">
        <v>2765</v>
      </c>
      <c r="AB26" s="7">
        <f t="shared" ref="AB26:AB27" si="36">+Z26+AA26</f>
        <v>2765</v>
      </c>
      <c r="AD26" s="6">
        <v>2489</v>
      </c>
      <c r="AF26" s="7">
        <f t="shared" ref="AF26:AF27" si="37">+AD26+AE26</f>
        <v>2489</v>
      </c>
      <c r="AH26" s="6">
        <v>2480</v>
      </c>
      <c r="AJ26" s="7">
        <f t="shared" si="8"/>
        <v>2480</v>
      </c>
      <c r="AL26" s="6">
        <f>5029-AH26</f>
        <v>2549</v>
      </c>
      <c r="AN26" s="7">
        <f t="shared" si="9"/>
        <v>2549</v>
      </c>
      <c r="AP26" s="6">
        <v>2513</v>
      </c>
      <c r="AR26" s="7">
        <f t="shared" ref="AR26:AR27" si="38">+AP26+AQ26</f>
        <v>2513</v>
      </c>
      <c r="AT26" s="6">
        <v>2477</v>
      </c>
      <c r="AV26" s="7">
        <f t="shared" ref="AV26:AV27" si="39">+AT26+AU26</f>
        <v>2477</v>
      </c>
      <c r="AX26" s="6">
        <v>2514</v>
      </c>
      <c r="AZ26" s="7">
        <f t="shared" ref="AZ26:AZ27" si="40">+AX26+AY26</f>
        <v>2514</v>
      </c>
      <c r="BB26" s="6">
        <v>2617</v>
      </c>
      <c r="BD26" s="7">
        <f t="shared" ref="BD26:BD27" si="41">+BB26+BC26</f>
        <v>2617</v>
      </c>
    </row>
    <row r="27" spans="1:57" x14ac:dyDescent="0.25">
      <c r="A27" s="11" t="s">
        <v>33</v>
      </c>
      <c r="B27" s="6">
        <v>6074</v>
      </c>
      <c r="D27" s="7">
        <f t="shared" si="33"/>
        <v>6074</v>
      </c>
      <c r="F27" s="6">
        <v>4685</v>
      </c>
      <c r="H27" s="7">
        <f t="shared" si="34"/>
        <v>4685</v>
      </c>
      <c r="J27" s="6">
        <v>4683</v>
      </c>
      <c r="L27" s="7">
        <f t="shared" si="35"/>
        <v>4683</v>
      </c>
      <c r="N27" s="6">
        <v>4768</v>
      </c>
      <c r="P27" s="7">
        <f t="shared" si="3"/>
        <v>4768</v>
      </c>
      <c r="R27" s="6">
        <v>927</v>
      </c>
      <c r="T27" s="7">
        <f t="shared" si="4"/>
        <v>927</v>
      </c>
      <c r="V27" s="6">
        <v>392</v>
      </c>
      <c r="X27" s="7">
        <f t="shared" si="5"/>
        <v>392</v>
      </c>
      <c r="Z27" s="6">
        <v>451</v>
      </c>
      <c r="AB27" s="7">
        <f t="shared" si="36"/>
        <v>451</v>
      </c>
      <c r="AD27" s="6">
        <v>451</v>
      </c>
      <c r="AF27" s="7">
        <f t="shared" si="37"/>
        <v>451</v>
      </c>
      <c r="AH27" s="6">
        <v>451</v>
      </c>
      <c r="AJ27" s="7">
        <f t="shared" si="8"/>
        <v>451</v>
      </c>
      <c r="AL27" s="6">
        <v>451</v>
      </c>
      <c r="AN27" s="7">
        <f t="shared" si="9"/>
        <v>451</v>
      </c>
      <c r="AP27" s="6">
        <v>582</v>
      </c>
      <c r="AR27" s="7">
        <f t="shared" si="38"/>
        <v>582</v>
      </c>
      <c r="AT27" s="6">
        <v>689</v>
      </c>
      <c r="AV27" s="7">
        <f t="shared" si="39"/>
        <v>689</v>
      </c>
      <c r="AX27" s="6">
        <v>689</v>
      </c>
      <c r="AZ27" s="7">
        <f t="shared" si="40"/>
        <v>689</v>
      </c>
      <c r="BB27" s="6">
        <v>689</v>
      </c>
      <c r="BD27" s="7">
        <f t="shared" si="41"/>
        <v>689</v>
      </c>
    </row>
    <row r="28" spans="1:57" s="6" customFormat="1" x14ac:dyDescent="0.25">
      <c r="A28" s="11" t="s">
        <v>80</v>
      </c>
      <c r="D28" s="6">
        <v>16015</v>
      </c>
      <c r="E28" s="5"/>
      <c r="H28" s="6">
        <v>16273</v>
      </c>
      <c r="I28" s="5"/>
      <c r="L28" s="6">
        <v>19571</v>
      </c>
      <c r="M28" s="5"/>
      <c r="P28" s="6">
        <v>13223</v>
      </c>
      <c r="Q28" s="5"/>
      <c r="T28" s="6">
        <v>13979</v>
      </c>
      <c r="U28" s="5"/>
      <c r="X28" s="6">
        <v>27857</v>
      </c>
      <c r="Y28" s="5"/>
      <c r="AB28" s="6">
        <v>25498</v>
      </c>
      <c r="AC28" s="5"/>
      <c r="AF28" s="6">
        <v>22788</v>
      </c>
      <c r="AG28" s="5"/>
      <c r="AJ28" s="6">
        <v>23562</v>
      </c>
      <c r="AK28" s="5"/>
      <c r="AN28" s="6">
        <v>24483</v>
      </c>
      <c r="AO28" s="5"/>
      <c r="AR28" s="6">
        <v>25209</v>
      </c>
      <c r="AS28" s="5"/>
      <c r="AV28" s="6">
        <v>26114</v>
      </c>
      <c r="AW28" s="5"/>
      <c r="AZ28" s="6">
        <v>23660</v>
      </c>
      <c r="BA28" s="5"/>
      <c r="BD28" s="6">
        <v>23087</v>
      </c>
      <c r="BE28" s="5"/>
    </row>
    <row r="30" spans="1:57" x14ac:dyDescent="0.25">
      <c r="A30" t="s">
        <v>67</v>
      </c>
    </row>
    <row r="31" spans="1:57" x14ac:dyDescent="0.25">
      <c r="A31" t="s">
        <v>58</v>
      </c>
    </row>
    <row r="32" spans="1:57" x14ac:dyDescent="0.25">
      <c r="A32" t="s">
        <v>68</v>
      </c>
    </row>
    <row r="33" spans="1:36" x14ac:dyDescent="0.25">
      <c r="A33" t="s">
        <v>59</v>
      </c>
    </row>
    <row r="34" spans="1:36" x14ac:dyDescent="0.25">
      <c r="A34" t="s">
        <v>64</v>
      </c>
    </row>
    <row r="35" spans="1:36" x14ac:dyDescent="0.25">
      <c r="A35" t="s">
        <v>65</v>
      </c>
    </row>
    <row r="36" spans="1:36" x14ac:dyDescent="0.25">
      <c r="A36" t="s">
        <v>66</v>
      </c>
      <c r="AH36" s="24"/>
      <c r="AJ36" s="24"/>
    </row>
    <row r="37" spans="1:36" x14ac:dyDescent="0.25">
      <c r="AH37" s="24"/>
      <c r="AJ37" s="24"/>
    </row>
    <row r="38" spans="1:36" x14ac:dyDescent="0.25">
      <c r="AH38" s="24"/>
      <c r="AJ38" s="24"/>
    </row>
    <row r="39" spans="1:36" x14ac:dyDescent="0.25">
      <c r="A39" s="1"/>
      <c r="B39" s="1"/>
      <c r="C39" s="1"/>
      <c r="D39" s="1"/>
      <c r="AH39" s="24"/>
      <c r="AJ39" s="24"/>
    </row>
    <row r="40" spans="1:36" x14ac:dyDescent="0.25">
      <c r="AH40" s="24"/>
      <c r="AJ40" s="24"/>
    </row>
    <row r="41" spans="1:36" x14ac:dyDescent="0.25">
      <c r="AH41" s="24"/>
      <c r="AJ41" s="24"/>
    </row>
    <row r="42" spans="1:36" x14ac:dyDescent="0.25">
      <c r="AH42" s="24"/>
      <c r="AJ42" s="24"/>
    </row>
    <row r="43" spans="1:36" x14ac:dyDescent="0.25">
      <c r="AH43" s="24"/>
      <c r="AJ43" s="24"/>
    </row>
    <row r="44" spans="1:36" x14ac:dyDescent="0.25">
      <c r="AH44" s="24"/>
      <c r="AJ44" s="24"/>
    </row>
    <row r="45" spans="1:36" x14ac:dyDescent="0.25">
      <c r="AH45" s="24"/>
      <c r="AJ45" s="24"/>
    </row>
    <row r="46" spans="1:36" x14ac:dyDescent="0.25">
      <c r="AH46" s="24"/>
      <c r="AJ46" s="24"/>
    </row>
    <row r="47" spans="1:36" x14ac:dyDescent="0.25">
      <c r="AH47" s="24"/>
      <c r="AJ47" s="24"/>
    </row>
    <row r="48" spans="1:36" x14ac:dyDescent="0.25">
      <c r="AH48" s="24"/>
      <c r="AJ48" s="24"/>
    </row>
    <row r="49" spans="1:36" x14ac:dyDescent="0.25">
      <c r="AH49" s="24"/>
      <c r="AJ49" s="24"/>
    </row>
    <row r="50" spans="1:36" x14ac:dyDescent="0.25">
      <c r="A50" s="1"/>
      <c r="B50" s="1"/>
      <c r="C50" s="1"/>
      <c r="D50" s="1"/>
      <c r="AH50" s="24"/>
      <c r="AJ50" s="24"/>
    </row>
    <row r="51" spans="1:36" x14ac:dyDescent="0.25">
      <c r="A51" s="1"/>
      <c r="B51" s="1"/>
      <c r="C51" s="1"/>
      <c r="D51" s="1"/>
      <c r="AH51" s="24"/>
      <c r="AJ51" s="24"/>
    </row>
    <row r="52" spans="1:36" x14ac:dyDescent="0.25">
      <c r="A52" s="1"/>
      <c r="B52" s="1"/>
      <c r="C52" s="1"/>
      <c r="D52" s="1"/>
      <c r="AH52" s="24"/>
      <c r="AJ52" s="24"/>
    </row>
    <row r="53" spans="1:36" x14ac:dyDescent="0.25">
      <c r="A53" s="1"/>
      <c r="B53" s="1"/>
      <c r="C53" s="1"/>
      <c r="D53" s="1"/>
      <c r="AH53" s="24"/>
      <c r="AJ53" s="24"/>
    </row>
    <row r="54" spans="1:36" x14ac:dyDescent="0.25">
      <c r="A54" s="1"/>
      <c r="B54" s="1"/>
      <c r="C54" s="1"/>
      <c r="D54" s="1"/>
      <c r="AH54" s="24"/>
      <c r="AJ54" s="24"/>
    </row>
    <row r="55" spans="1:36" x14ac:dyDescent="0.25">
      <c r="AH55" s="24"/>
      <c r="AJ55" s="24"/>
    </row>
    <row r="56" spans="1:36" x14ac:dyDescent="0.25">
      <c r="A56" s="11"/>
      <c r="B56" s="11"/>
      <c r="C56" s="11"/>
      <c r="D56" s="11"/>
      <c r="AH56" s="24"/>
      <c r="AJ56" s="24"/>
    </row>
    <row r="57" spans="1:36" x14ac:dyDescent="0.25">
      <c r="A57" s="11"/>
      <c r="B57" s="11"/>
      <c r="C57" s="11"/>
      <c r="D57" s="11"/>
      <c r="AH57" s="24"/>
      <c r="AJ57" s="24"/>
    </row>
  </sheetData>
  <mergeCells count="14">
    <mergeCell ref="BB4:BD4"/>
    <mergeCell ref="AX4:AZ4"/>
    <mergeCell ref="AT4:AV4"/>
    <mergeCell ref="V4:X4"/>
    <mergeCell ref="AL4:AN4"/>
    <mergeCell ref="Z4:AB4"/>
    <mergeCell ref="AP4:AR4"/>
    <mergeCell ref="AD4:AF4"/>
    <mergeCell ref="AH4:AJ4"/>
    <mergeCell ref="B4:D4"/>
    <mergeCell ref="F4:H4"/>
    <mergeCell ref="J4:L4"/>
    <mergeCell ref="N4:P4"/>
    <mergeCell ref="R4:T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9"/>
  <sheetViews>
    <sheetView zoomScale="75" zoomScaleNormal="75" workbookViewId="0">
      <selection activeCell="M5" sqref="M5"/>
    </sheetView>
  </sheetViews>
  <sheetFormatPr defaultRowHeight="15" x14ac:dyDescent="0.25"/>
  <cols>
    <col min="1" max="1" width="36.140625" bestFit="1" customWidth="1"/>
  </cols>
  <sheetData>
    <row r="1" spans="1:18" x14ac:dyDescent="0.25">
      <c r="A1" s="1" t="s">
        <v>35</v>
      </c>
      <c r="B1" s="7"/>
      <c r="C1" s="7"/>
      <c r="D1" s="7"/>
      <c r="E1" s="7"/>
      <c r="F1" s="7"/>
      <c r="G1" s="7"/>
      <c r="H1" s="7"/>
      <c r="I1" s="7"/>
      <c r="J1" s="7"/>
      <c r="L1" s="7"/>
      <c r="M1" s="13"/>
      <c r="O1" s="7"/>
    </row>
    <row r="2" spans="1:18" x14ac:dyDescent="0.25">
      <c r="A2" s="1" t="s">
        <v>54</v>
      </c>
      <c r="B2" s="9"/>
      <c r="C2" s="9"/>
      <c r="D2" s="9"/>
      <c r="E2" s="9"/>
    </row>
    <row r="3" spans="1:18" x14ac:dyDescent="0.25">
      <c r="A3" t="s">
        <v>53</v>
      </c>
      <c r="B3" s="42">
        <v>2018</v>
      </c>
      <c r="C3" s="42"/>
      <c r="D3" s="42"/>
      <c r="E3" s="42"/>
      <c r="F3" s="42"/>
      <c r="G3" s="43">
        <v>2019</v>
      </c>
      <c r="H3" s="43"/>
      <c r="I3" s="43"/>
      <c r="J3" s="43"/>
      <c r="K3" s="43"/>
      <c r="L3" s="44">
        <v>2020</v>
      </c>
      <c r="M3" s="44"/>
      <c r="N3" s="44"/>
      <c r="O3" s="44"/>
      <c r="P3" s="44"/>
      <c r="Q3" s="43">
        <v>2021</v>
      </c>
      <c r="R3" s="43"/>
    </row>
    <row r="4" spans="1:18" x14ac:dyDescent="0.25">
      <c r="B4" s="23" t="s">
        <v>24</v>
      </c>
      <c r="C4" s="23" t="s">
        <v>25</v>
      </c>
      <c r="D4" s="23" t="s">
        <v>26</v>
      </c>
      <c r="E4" s="23" t="s">
        <v>27</v>
      </c>
      <c r="F4" s="10">
        <v>2018</v>
      </c>
      <c r="G4" s="23" t="s">
        <v>24</v>
      </c>
      <c r="H4" s="23" t="s">
        <v>25</v>
      </c>
      <c r="I4" s="23" t="s">
        <v>26</v>
      </c>
      <c r="J4" s="23" t="s">
        <v>27</v>
      </c>
      <c r="K4" s="10">
        <v>2019</v>
      </c>
      <c r="L4" s="23" t="s">
        <v>24</v>
      </c>
      <c r="M4" s="23" t="s">
        <v>25</v>
      </c>
      <c r="N4" s="28" t="s">
        <v>26</v>
      </c>
      <c r="O4" s="30" t="s">
        <v>27</v>
      </c>
      <c r="P4" s="10">
        <v>2020</v>
      </c>
      <c r="Q4" s="32" t="s">
        <v>24</v>
      </c>
      <c r="R4" s="40" t="s">
        <v>25</v>
      </c>
    </row>
    <row r="5" spans="1:18" x14ac:dyDescent="0.25">
      <c r="A5" t="s">
        <v>29</v>
      </c>
      <c r="B5" s="16">
        <v>-666</v>
      </c>
      <c r="C5" s="16">
        <v>20276</v>
      </c>
      <c r="D5" s="16">
        <v>24277</v>
      </c>
      <c r="E5" s="16">
        <v>17306</v>
      </c>
      <c r="F5" s="19">
        <f>SUM(B5:E5)</f>
        <v>61193</v>
      </c>
      <c r="G5" s="16">
        <v>10468</v>
      </c>
      <c r="H5" s="16">
        <v>21053</v>
      </c>
      <c r="I5" s="16">
        <v>26442</v>
      </c>
      <c r="J5" s="16">
        <v>22421</v>
      </c>
      <c r="K5" s="19">
        <f>SUM(G5:J5)</f>
        <v>80384</v>
      </c>
      <c r="L5" s="16">
        <v>9408</v>
      </c>
      <c r="M5" s="16">
        <v>-2156</v>
      </c>
      <c r="N5" s="16">
        <v>8575</v>
      </c>
      <c r="O5" s="16">
        <v>569</v>
      </c>
      <c r="P5" s="19">
        <f>SUM(L5:O5)</f>
        <v>16396</v>
      </c>
      <c r="Q5" s="16">
        <v>9818</v>
      </c>
      <c r="R5" s="16">
        <v>25869</v>
      </c>
    </row>
    <row r="6" spans="1:18" x14ac:dyDescent="0.25">
      <c r="A6" t="s">
        <v>28</v>
      </c>
      <c r="B6" s="16">
        <v>-2135</v>
      </c>
      <c r="C6" s="16">
        <v>-5626</v>
      </c>
      <c r="D6" s="16">
        <v>-5005</v>
      </c>
      <c r="E6" s="16">
        <v>-7366</v>
      </c>
      <c r="F6" s="18">
        <f>SUM(B6:E6)</f>
        <v>-20132</v>
      </c>
      <c r="G6" s="16">
        <v>-10550</v>
      </c>
      <c r="H6" s="16">
        <v>-3434</v>
      </c>
      <c r="I6" s="16">
        <v>-3336</v>
      </c>
      <c r="J6" s="16">
        <v>-4741</v>
      </c>
      <c r="K6" s="18">
        <f>SUM(G6:J6)</f>
        <v>-22061</v>
      </c>
      <c r="L6" s="16">
        <v>-2698</v>
      </c>
      <c r="M6" s="16">
        <v>-2255</v>
      </c>
      <c r="N6" s="16">
        <v>-3736</v>
      </c>
      <c r="O6" s="16">
        <v>-3785</v>
      </c>
      <c r="P6" s="18">
        <f>SUM(L6:O6)</f>
        <v>-12474</v>
      </c>
      <c r="Q6" s="16">
        <v>-2520</v>
      </c>
      <c r="R6" s="16">
        <v>-2656</v>
      </c>
    </row>
    <row r="7" spans="1:18" x14ac:dyDescent="0.25">
      <c r="A7" t="s">
        <v>30</v>
      </c>
      <c r="B7" s="20">
        <f t="shared" ref="B7:I7" si="0">+B5+B6</f>
        <v>-2801</v>
      </c>
      <c r="C7" s="17">
        <f t="shared" si="0"/>
        <v>14650</v>
      </c>
      <c r="D7" s="17">
        <f t="shared" si="0"/>
        <v>19272</v>
      </c>
      <c r="E7" s="17">
        <f t="shared" si="0"/>
        <v>9940</v>
      </c>
      <c r="F7" s="18">
        <f t="shared" si="0"/>
        <v>41061</v>
      </c>
      <c r="G7" s="20">
        <f t="shared" si="0"/>
        <v>-82</v>
      </c>
      <c r="H7" s="17">
        <f t="shared" si="0"/>
        <v>17619</v>
      </c>
      <c r="I7" s="17">
        <f t="shared" si="0"/>
        <v>23106</v>
      </c>
      <c r="J7" s="17">
        <f>+J5+J6</f>
        <v>17680</v>
      </c>
      <c r="K7" s="18">
        <f t="shared" ref="K7:P7" si="1">+K5+K6</f>
        <v>58323</v>
      </c>
      <c r="L7" s="17">
        <f t="shared" si="1"/>
        <v>6710</v>
      </c>
      <c r="M7" s="17">
        <f t="shared" si="1"/>
        <v>-4411</v>
      </c>
      <c r="N7" s="17">
        <f t="shared" si="1"/>
        <v>4839</v>
      </c>
      <c r="O7" s="17">
        <f t="shared" si="1"/>
        <v>-3216</v>
      </c>
      <c r="P7" s="18">
        <f t="shared" si="1"/>
        <v>3922</v>
      </c>
      <c r="Q7" s="17">
        <f t="shared" ref="Q7:R7" si="2">+Q5+Q6</f>
        <v>7298</v>
      </c>
      <c r="R7" s="17">
        <f t="shared" si="2"/>
        <v>23213</v>
      </c>
    </row>
    <row r="8" spans="1:18" x14ac:dyDescent="0.25">
      <c r="B8" s="7"/>
      <c r="C8" s="7"/>
      <c r="D8" s="15"/>
      <c r="E8" s="7"/>
      <c r="F8" s="13"/>
      <c r="M8" s="22"/>
      <c r="R8" s="22"/>
    </row>
    <row r="9" spans="1:18" x14ac:dyDescent="0.25">
      <c r="H9" s="22"/>
    </row>
    <row r="10" spans="1:18" x14ac:dyDescent="0.25">
      <c r="A10" s="1"/>
      <c r="B10" s="9"/>
      <c r="C10" s="9"/>
      <c r="D10" s="9"/>
    </row>
    <row r="11" spans="1:18" x14ac:dyDescent="0.25">
      <c r="A11" s="11"/>
      <c r="B11" s="12"/>
      <c r="C11" s="12"/>
      <c r="D11" s="15"/>
    </row>
    <row r="12" spans="1:18" x14ac:dyDescent="0.25">
      <c r="B12" s="12"/>
      <c r="C12" s="12"/>
      <c r="D12" s="15"/>
    </row>
    <row r="13" spans="1:18" x14ac:dyDescent="0.25">
      <c r="B13" s="12"/>
      <c r="C13" s="12"/>
      <c r="D13" s="15"/>
    </row>
    <row r="14" spans="1:18" x14ac:dyDescent="0.25">
      <c r="B14" s="14"/>
      <c r="C14" s="14"/>
      <c r="D14" s="15"/>
    </row>
    <row r="15" spans="1:18" x14ac:dyDescent="0.25">
      <c r="B15" s="14"/>
      <c r="C15" s="14"/>
      <c r="D15" s="15"/>
    </row>
    <row r="17" spans="1:6" x14ac:dyDescent="0.25">
      <c r="A17" s="1"/>
      <c r="B17" s="9"/>
      <c r="C17" s="9"/>
      <c r="D17" s="9"/>
    </row>
    <row r="18" spans="1:6" x14ac:dyDescent="0.25">
      <c r="A18" s="11"/>
      <c r="B18" s="12"/>
      <c r="C18" s="12"/>
      <c r="D18" s="15"/>
    </row>
    <row r="19" spans="1:6" x14ac:dyDescent="0.25">
      <c r="B19" s="12"/>
      <c r="C19" s="12"/>
      <c r="D19" s="15"/>
    </row>
    <row r="20" spans="1:6" x14ac:dyDescent="0.25">
      <c r="B20" s="12"/>
      <c r="C20" s="12"/>
      <c r="D20" s="15"/>
    </row>
    <row r="21" spans="1:6" x14ac:dyDescent="0.25">
      <c r="B21" s="14"/>
      <c r="C21" s="14"/>
      <c r="D21" s="15"/>
    </row>
    <row r="22" spans="1:6" x14ac:dyDescent="0.25">
      <c r="B22" s="14"/>
      <c r="C22" s="12"/>
      <c r="D22" s="15"/>
    </row>
    <row r="24" spans="1:6" x14ac:dyDescent="0.25">
      <c r="A24" s="1"/>
      <c r="B24" s="9"/>
      <c r="C24" s="9"/>
      <c r="D24" s="9"/>
      <c r="F24" s="1"/>
    </row>
    <row r="25" spans="1:6" x14ac:dyDescent="0.25">
      <c r="A25" s="11"/>
      <c r="B25" s="12"/>
      <c r="C25" s="12"/>
      <c r="D25" s="15"/>
    </row>
    <row r="26" spans="1:6" x14ac:dyDescent="0.25">
      <c r="B26" s="12"/>
      <c r="C26" s="12"/>
      <c r="D26" s="15"/>
    </row>
    <row r="27" spans="1:6" x14ac:dyDescent="0.25">
      <c r="B27" s="12"/>
      <c r="C27" s="12"/>
      <c r="D27" s="15"/>
    </row>
    <row r="28" spans="1:6" x14ac:dyDescent="0.25">
      <c r="B28" s="14"/>
      <c r="C28" s="14"/>
      <c r="D28" s="15"/>
    </row>
    <row r="29" spans="1:6" x14ac:dyDescent="0.25">
      <c r="B29" s="14"/>
      <c r="C29" s="12"/>
      <c r="D29" s="15"/>
    </row>
  </sheetData>
  <mergeCells count="4">
    <mergeCell ref="B3:F3"/>
    <mergeCell ref="G3:K3"/>
    <mergeCell ref="L3:P3"/>
    <mergeCell ref="Q3:R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6E2C6-7BB9-44C0-A50D-A31BF6ACEFA6}">
  <dimension ref="A1:K30"/>
  <sheetViews>
    <sheetView zoomScale="75" zoomScaleNormal="75" workbookViewId="0"/>
  </sheetViews>
  <sheetFormatPr defaultRowHeight="15" x14ac:dyDescent="0.25"/>
  <cols>
    <col min="1" max="1" width="33.42578125" bestFit="1" customWidth="1"/>
  </cols>
  <sheetData>
    <row r="1" spans="1:11" x14ac:dyDescent="0.25">
      <c r="A1" s="1" t="s">
        <v>35</v>
      </c>
      <c r="B1" s="7"/>
      <c r="C1" s="7"/>
      <c r="D1" s="7"/>
      <c r="E1" s="7"/>
      <c r="G1" s="7"/>
      <c r="H1" s="13"/>
      <c r="J1" s="7"/>
    </row>
    <row r="2" spans="1:11" x14ac:dyDescent="0.25">
      <c r="A2" s="1" t="s">
        <v>73</v>
      </c>
    </row>
    <row r="3" spans="1:11" x14ac:dyDescent="0.25">
      <c r="A3" s="1" t="s">
        <v>74</v>
      </c>
    </row>
    <row r="5" spans="1:11" x14ac:dyDescent="0.25">
      <c r="B5" s="44" t="s">
        <v>75</v>
      </c>
      <c r="C5" s="44"/>
      <c r="D5" s="44"/>
      <c r="E5" s="44"/>
      <c r="F5" s="44"/>
      <c r="G5" s="44"/>
      <c r="H5" s="44"/>
      <c r="I5" s="44"/>
      <c r="J5" s="44"/>
      <c r="K5" s="44"/>
    </row>
    <row r="6" spans="1:11" x14ac:dyDescent="0.25">
      <c r="B6" s="44">
        <v>2019</v>
      </c>
      <c r="C6" s="44"/>
      <c r="D6" s="44"/>
      <c r="E6" s="44"/>
      <c r="F6" s="44"/>
      <c r="G6" s="43">
        <v>2020</v>
      </c>
      <c r="H6" s="43"/>
      <c r="I6" s="43"/>
      <c r="J6" s="43"/>
      <c r="K6" s="43"/>
    </row>
    <row r="7" spans="1:11" x14ac:dyDescent="0.25">
      <c r="B7" s="35" t="s">
        <v>24</v>
      </c>
      <c r="C7" s="36" t="s">
        <v>25</v>
      </c>
      <c r="D7" s="36" t="s">
        <v>26</v>
      </c>
      <c r="E7" s="36" t="s">
        <v>27</v>
      </c>
      <c r="F7" s="33">
        <v>2019</v>
      </c>
      <c r="G7" s="33" t="s">
        <v>24</v>
      </c>
      <c r="H7" s="33" t="s">
        <v>25</v>
      </c>
      <c r="I7" s="33" t="s">
        <v>26</v>
      </c>
      <c r="J7" s="33" t="s">
        <v>27</v>
      </c>
      <c r="K7" s="10">
        <v>2020</v>
      </c>
    </row>
    <row r="8" spans="1:11" x14ac:dyDescent="0.25">
      <c r="A8" s="1" t="s">
        <v>71</v>
      </c>
      <c r="B8" s="37">
        <v>51.1</v>
      </c>
      <c r="C8" s="37">
        <v>54.6</v>
      </c>
      <c r="D8" s="37">
        <v>52.4</v>
      </c>
      <c r="E8" s="37">
        <v>59.4</v>
      </c>
      <c r="F8" s="38">
        <f>SUM(B8:E8)</f>
        <v>217.5</v>
      </c>
      <c r="G8" s="37">
        <v>56.8</v>
      </c>
      <c r="H8" s="37">
        <v>40.4</v>
      </c>
      <c r="I8" s="37">
        <v>55.4</v>
      </c>
      <c r="J8" s="37">
        <v>60.7</v>
      </c>
      <c r="K8" s="39">
        <f>SUM(G8:J8)</f>
        <v>213.3</v>
      </c>
    </row>
    <row r="9" spans="1:11" x14ac:dyDescent="0.25">
      <c r="A9" s="1" t="s">
        <v>72</v>
      </c>
      <c r="B9" s="37">
        <v>24.1</v>
      </c>
      <c r="C9" s="37">
        <v>20.100000000000001</v>
      </c>
      <c r="D9" s="37">
        <v>21.7</v>
      </c>
      <c r="E9" s="37">
        <v>20.6</v>
      </c>
      <c r="F9" s="38">
        <f>SUM(B9:E9)</f>
        <v>86.5</v>
      </c>
      <c r="G9" s="37">
        <v>23.1</v>
      </c>
      <c r="H9" s="37">
        <v>18.899999999999999</v>
      </c>
      <c r="I9" s="37">
        <v>21.5</v>
      </c>
      <c r="J9" s="37">
        <v>22.7</v>
      </c>
      <c r="K9" s="39">
        <f>SUM(G9:J9)</f>
        <v>86.2</v>
      </c>
    </row>
    <row r="10" spans="1:11" x14ac:dyDescent="0.25">
      <c r="B10" s="20"/>
      <c r="C10" s="17"/>
      <c r="D10" s="17"/>
      <c r="E10" s="17"/>
      <c r="G10" s="17"/>
      <c r="H10" s="17"/>
      <c r="I10" s="17"/>
      <c r="J10" s="17"/>
    </row>
    <row r="12" spans="1:11" x14ac:dyDescent="0.25">
      <c r="B12" s="44" t="s">
        <v>76</v>
      </c>
      <c r="C12" s="44"/>
      <c r="D12" s="44"/>
      <c r="E12" s="44"/>
      <c r="F12" s="44"/>
      <c r="G12" s="44"/>
      <c r="H12" s="44"/>
      <c r="I12" s="44"/>
      <c r="J12" s="44"/>
      <c r="K12" s="44"/>
    </row>
    <row r="13" spans="1:11" x14ac:dyDescent="0.25">
      <c r="B13" s="44">
        <v>2019</v>
      </c>
      <c r="C13" s="44"/>
      <c r="D13" s="44"/>
      <c r="E13" s="44"/>
      <c r="F13" s="44"/>
      <c r="G13" s="43">
        <v>2020</v>
      </c>
      <c r="H13" s="43"/>
      <c r="I13" s="43"/>
      <c r="J13" s="43"/>
      <c r="K13" s="43"/>
    </row>
    <row r="14" spans="1:11" x14ac:dyDescent="0.25">
      <c r="B14" s="35" t="s">
        <v>24</v>
      </c>
      <c r="C14" s="36" t="s">
        <v>25</v>
      </c>
      <c r="D14" s="36" t="s">
        <v>26</v>
      </c>
      <c r="E14" s="36" t="s">
        <v>27</v>
      </c>
      <c r="F14" s="33">
        <v>2019</v>
      </c>
      <c r="G14" s="33" t="s">
        <v>24</v>
      </c>
      <c r="H14" s="33" t="s">
        <v>25</v>
      </c>
      <c r="I14" s="33" t="s">
        <v>26</v>
      </c>
      <c r="J14" s="33" t="s">
        <v>27</v>
      </c>
      <c r="K14" s="10">
        <v>2020</v>
      </c>
    </row>
    <row r="15" spans="1:11" x14ac:dyDescent="0.25">
      <c r="A15" s="1" t="s">
        <v>71</v>
      </c>
      <c r="B15" s="37">
        <v>47.6</v>
      </c>
      <c r="C15" s="37">
        <v>50.7</v>
      </c>
      <c r="D15" s="37">
        <v>48.8</v>
      </c>
      <c r="E15" s="37">
        <v>55.3</v>
      </c>
      <c r="F15" s="38">
        <f>SUM(B15:E15)</f>
        <v>202.40000000000003</v>
      </c>
      <c r="G15" s="37">
        <v>52.5</v>
      </c>
      <c r="H15" s="37">
        <v>37.1</v>
      </c>
      <c r="I15" s="37">
        <v>50.4</v>
      </c>
      <c r="J15" s="37">
        <v>55.9</v>
      </c>
      <c r="K15" s="39">
        <f>SUM(G15:J15)</f>
        <v>195.9</v>
      </c>
    </row>
    <row r="16" spans="1:11" x14ac:dyDescent="0.25">
      <c r="A16" s="1" t="s">
        <v>72</v>
      </c>
      <c r="B16" s="37">
        <v>23.9</v>
      </c>
      <c r="C16" s="37">
        <v>19.8</v>
      </c>
      <c r="D16" s="37">
        <v>21.5</v>
      </c>
      <c r="E16" s="37">
        <v>20.3</v>
      </c>
      <c r="F16" s="38">
        <f>SUM(B16:E16)</f>
        <v>85.5</v>
      </c>
      <c r="G16" s="37">
        <v>22.8</v>
      </c>
      <c r="H16" s="37">
        <v>18.7</v>
      </c>
      <c r="I16" s="37">
        <v>21.1</v>
      </c>
      <c r="J16" s="37">
        <v>22.4</v>
      </c>
      <c r="K16" s="39">
        <f>SUM(G16:J16)</f>
        <v>85</v>
      </c>
    </row>
    <row r="17" spans="1:11" x14ac:dyDescent="0.25">
      <c r="A17" s="1"/>
      <c r="B17" s="37"/>
      <c r="C17" s="37"/>
      <c r="D17" s="37"/>
      <c r="E17" s="37"/>
      <c r="F17" s="38"/>
      <c r="G17" s="37"/>
      <c r="H17" s="37"/>
      <c r="I17" s="37"/>
      <c r="J17" s="37"/>
      <c r="K17" s="37"/>
    </row>
    <row r="19" spans="1:11" x14ac:dyDescent="0.25">
      <c r="B19" s="44" t="s">
        <v>76</v>
      </c>
      <c r="C19" s="44"/>
      <c r="D19" s="44"/>
      <c r="E19" s="44"/>
      <c r="F19" s="44"/>
      <c r="G19" s="44"/>
      <c r="H19" s="44"/>
      <c r="I19" s="44"/>
      <c r="J19" s="44"/>
      <c r="K19" s="44"/>
    </row>
    <row r="20" spans="1:11" x14ac:dyDescent="0.25">
      <c r="B20" s="44">
        <v>2019</v>
      </c>
      <c r="C20" s="44"/>
      <c r="D20" s="44"/>
      <c r="E20" s="44"/>
      <c r="F20" s="44"/>
      <c r="G20" s="43">
        <v>2020</v>
      </c>
      <c r="H20" s="43"/>
      <c r="I20" s="43"/>
      <c r="J20" s="43"/>
      <c r="K20" s="43"/>
    </row>
    <row r="21" spans="1:11" x14ac:dyDescent="0.25">
      <c r="B21" s="35" t="s">
        <v>24</v>
      </c>
      <c r="C21" s="36" t="s">
        <v>25</v>
      </c>
      <c r="D21" s="36" t="s">
        <v>26</v>
      </c>
      <c r="E21" s="36" t="s">
        <v>27</v>
      </c>
      <c r="F21" s="41">
        <v>2019</v>
      </c>
      <c r="G21" s="41" t="s">
        <v>24</v>
      </c>
      <c r="H21" s="41" t="s">
        <v>25</v>
      </c>
      <c r="I21" s="41" t="s">
        <v>26</v>
      </c>
      <c r="J21" s="41" t="s">
        <v>27</v>
      </c>
      <c r="K21" s="10">
        <v>2020</v>
      </c>
    </row>
    <row r="22" spans="1:11" x14ac:dyDescent="0.25">
      <c r="A22" s="1" t="s">
        <v>81</v>
      </c>
      <c r="B22" s="37">
        <v>47.6</v>
      </c>
      <c r="C22" s="37">
        <v>50.7</v>
      </c>
      <c r="D22" s="37">
        <v>48.8</v>
      </c>
      <c r="E22" s="37">
        <v>55.3</v>
      </c>
      <c r="F22" s="38">
        <f>SUM(B22:E22)</f>
        <v>202.40000000000003</v>
      </c>
      <c r="G22" s="37">
        <v>52.5</v>
      </c>
      <c r="H22" s="37">
        <v>37.1</v>
      </c>
      <c r="I22" s="37">
        <v>50.4</v>
      </c>
      <c r="J22" s="37">
        <v>55.9</v>
      </c>
      <c r="K22" s="39">
        <f>SUM(G22:J22)</f>
        <v>195.9</v>
      </c>
    </row>
    <row r="23" spans="1:11" x14ac:dyDescent="0.25">
      <c r="A23" s="1" t="s">
        <v>82</v>
      </c>
      <c r="B23" s="37">
        <v>23.9</v>
      </c>
      <c r="C23" s="37">
        <v>19.8</v>
      </c>
      <c r="D23" s="37">
        <v>21.5</v>
      </c>
      <c r="E23" s="37">
        <v>20.3</v>
      </c>
      <c r="F23" s="38">
        <f>SUM(B23:E23)</f>
        <v>85.5</v>
      </c>
      <c r="G23" s="37">
        <v>22.8</v>
      </c>
      <c r="H23" s="37">
        <v>18.7</v>
      </c>
      <c r="I23" s="37">
        <v>21.1</v>
      </c>
      <c r="J23" s="37">
        <v>22.4</v>
      </c>
      <c r="K23" s="39">
        <f>SUM(G23:J23)</f>
        <v>85</v>
      </c>
    </row>
    <row r="24" spans="1:11" x14ac:dyDescent="0.25">
      <c r="A24" s="1" t="s">
        <v>83</v>
      </c>
      <c r="B24" s="37">
        <v>12.5</v>
      </c>
      <c r="C24" s="37">
        <v>12.4</v>
      </c>
      <c r="D24" s="37">
        <v>12.8</v>
      </c>
      <c r="E24" s="37">
        <v>11.4</v>
      </c>
      <c r="F24" s="38">
        <f>SUM(B24:E24)</f>
        <v>49.1</v>
      </c>
      <c r="G24" s="37">
        <v>13</v>
      </c>
      <c r="H24" s="37">
        <v>7.1</v>
      </c>
      <c r="I24" s="37">
        <v>8.6</v>
      </c>
      <c r="J24" s="37">
        <v>8</v>
      </c>
      <c r="K24" s="39">
        <f>SUM(G24:J24)</f>
        <v>36.700000000000003</v>
      </c>
    </row>
    <row r="25" spans="1:11" x14ac:dyDescent="0.25">
      <c r="A25" s="1" t="s">
        <v>84</v>
      </c>
      <c r="B25" s="38">
        <f>SUM(B22:B24)</f>
        <v>84</v>
      </c>
      <c r="C25" s="38">
        <f t="shared" ref="C25:K25" si="0">SUM(C22:C24)</f>
        <v>82.9</v>
      </c>
      <c r="D25" s="38">
        <f t="shared" si="0"/>
        <v>83.1</v>
      </c>
      <c r="E25" s="38">
        <f t="shared" si="0"/>
        <v>87</v>
      </c>
      <c r="F25" s="38">
        <f t="shared" si="0"/>
        <v>337.00000000000006</v>
      </c>
      <c r="G25" s="38">
        <f t="shared" si="0"/>
        <v>88.3</v>
      </c>
      <c r="H25" s="38">
        <f t="shared" si="0"/>
        <v>62.9</v>
      </c>
      <c r="I25" s="38">
        <f t="shared" si="0"/>
        <v>80.099999999999994</v>
      </c>
      <c r="J25" s="38">
        <f t="shared" si="0"/>
        <v>86.3</v>
      </c>
      <c r="K25" s="39">
        <f t="shared" si="0"/>
        <v>317.59999999999997</v>
      </c>
    </row>
    <row r="26" spans="1:11" x14ac:dyDescent="0.25">
      <c r="A26" s="1" t="s">
        <v>85</v>
      </c>
      <c r="B26" s="37">
        <v>2.1</v>
      </c>
      <c r="C26" s="37">
        <v>2.4</v>
      </c>
      <c r="D26" s="37">
        <v>2.2999999999999998</v>
      </c>
      <c r="E26" s="37">
        <v>1.9</v>
      </c>
      <c r="F26" s="38">
        <f>SUM(B26:E26)</f>
        <v>8.6999999999999993</v>
      </c>
      <c r="G26" s="37">
        <v>2</v>
      </c>
      <c r="H26" s="37">
        <v>2.2000000000000002</v>
      </c>
      <c r="I26" s="37">
        <v>3.3</v>
      </c>
      <c r="J26" s="37">
        <v>2.6</v>
      </c>
      <c r="K26" s="39">
        <f>SUM(G26:J26)</f>
        <v>10.1</v>
      </c>
    </row>
    <row r="27" spans="1:11" x14ac:dyDescent="0.25">
      <c r="A27" s="1" t="s">
        <v>86</v>
      </c>
      <c r="B27" s="37">
        <v>0.4</v>
      </c>
      <c r="C27" s="37">
        <v>0.4</v>
      </c>
      <c r="D27" s="37">
        <v>0.4</v>
      </c>
      <c r="E27" s="37">
        <v>0.4</v>
      </c>
      <c r="F27" s="38">
        <f>SUM(B27:E27)</f>
        <v>1.6</v>
      </c>
      <c r="G27" s="37">
        <v>0.4</v>
      </c>
      <c r="H27" s="37">
        <v>0.9</v>
      </c>
      <c r="I27" s="37">
        <v>5.0999999999999996</v>
      </c>
      <c r="J27" s="37">
        <v>5.3</v>
      </c>
      <c r="K27" s="39">
        <f>SUM(G27:J27)</f>
        <v>11.7</v>
      </c>
    </row>
    <row r="28" spans="1:11" x14ac:dyDescent="0.25">
      <c r="A28" s="1" t="s">
        <v>87</v>
      </c>
      <c r="B28" s="38">
        <f>+B25+B26+B27</f>
        <v>86.5</v>
      </c>
      <c r="C28" s="38">
        <f t="shared" ref="C28:F28" si="1">+C25+C26+C27</f>
        <v>85.700000000000017</v>
      </c>
      <c r="D28" s="38">
        <f t="shared" si="1"/>
        <v>85.8</v>
      </c>
      <c r="E28" s="38">
        <f t="shared" si="1"/>
        <v>89.300000000000011</v>
      </c>
      <c r="F28" s="38">
        <f t="shared" si="1"/>
        <v>347.30000000000007</v>
      </c>
      <c r="G28" s="38">
        <f t="shared" ref="G28" si="2">+G25+G26+G27</f>
        <v>90.7</v>
      </c>
      <c r="H28" s="38">
        <f t="shared" ref="H28" si="3">+H25+H26+H27</f>
        <v>66</v>
      </c>
      <c r="I28" s="38">
        <f t="shared" ref="I28" si="4">+I25+I26+I27</f>
        <v>88.499999999999986</v>
      </c>
      <c r="J28" s="38">
        <f t="shared" ref="J28" si="5">+J25+J26+J27</f>
        <v>94.199999999999989</v>
      </c>
      <c r="K28" s="39">
        <f t="shared" ref="K28" si="6">+K25+K26+K27</f>
        <v>339.4</v>
      </c>
    </row>
    <row r="29" spans="1:11" x14ac:dyDescent="0.25">
      <c r="A29" s="1"/>
    </row>
    <row r="30" spans="1:11" x14ac:dyDescent="0.25">
      <c r="A30" t="s">
        <v>77</v>
      </c>
    </row>
  </sheetData>
  <mergeCells count="9">
    <mergeCell ref="B20:F20"/>
    <mergeCell ref="G20:K20"/>
    <mergeCell ref="B6:F6"/>
    <mergeCell ref="G6:K6"/>
    <mergeCell ref="B5:K5"/>
    <mergeCell ref="B12:K12"/>
    <mergeCell ref="B13:F13"/>
    <mergeCell ref="G13:K13"/>
    <mergeCell ref="B19:K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Important Disclosures</vt:lpstr>
      <vt:lpstr>GAAP Cons Statement of Oper</vt:lpstr>
      <vt:lpstr>GAAP to non-GAAP-quarterly</vt:lpstr>
      <vt:lpstr>Recon of Free Cash Flow</vt:lpstr>
      <vt:lpstr>Supplemental Revenue Info</vt:lpstr>
    </vt:vector>
  </TitlesOfParts>
  <Company>Lantheus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Kinarney, Mark R</dc:creator>
  <cp:lastModifiedBy>Kinarney, Mark R</cp:lastModifiedBy>
  <dcterms:created xsi:type="dcterms:W3CDTF">2020-06-29T13:19:01Z</dcterms:created>
  <dcterms:modified xsi:type="dcterms:W3CDTF">2021-07-28T09:44:48Z</dcterms:modified>
</cp:coreProperties>
</file>