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lantheus.sharepoint.com/sites/LNTHEarningsPrep/Shared Documents/General/2025.11.06 3Q 2025 Earnings Call/"/>
    </mc:Choice>
  </mc:AlternateContent>
  <xr:revisionPtr revIDLastSave="187" documentId="8_{585505CA-EA1D-48FE-9691-3DC156D21DAA}" xr6:coauthVersionLast="47" xr6:coauthVersionMax="47" xr10:uidLastSave="{AAA8DB10-E732-4F65-B7A3-8C5C2F5737EB}"/>
  <bookViews>
    <workbookView xWindow="19090" yWindow="-110" windowWidth="34620" windowHeight="13900" tabRatio="790" activeTab="1" xr2:uid="{00000000-000D-0000-FFFF-FFFF00000000}"/>
  </bookViews>
  <sheets>
    <sheet name="Important Disclosures" sheetId="10" r:id="rId1"/>
    <sheet name="GAAP Cons Statement of Oper" sheetId="9" r:id="rId2"/>
    <sheet name="GAAP to non-GAAP-quarterly" sheetId="1" r:id="rId3"/>
    <sheet name="Recon of Free Cash Flow" sheetId="7" r:id="rId4"/>
  </sheets>
  <definedNames>
    <definedName name="_xlnm.Print_Area" localSheetId="2">'GAAP to non-GAAP-quarterly'!$A$1:$AW$37</definedName>
    <definedName name="_xlnm.Print_Titles" localSheetId="2">'GAAP to non-GAAP-quarterly'!$A:$A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9" i="1" l="1"/>
  <c r="AQ19" i="1"/>
  <c r="AN19" i="1"/>
  <c r="AM19" i="1"/>
  <c r="AJ19" i="1"/>
  <c r="AI19" i="1"/>
  <c r="AF19" i="1"/>
  <c r="AE19" i="1"/>
  <c r="AB19" i="1"/>
  <c r="AA19" i="1"/>
  <c r="X19" i="1"/>
  <c r="W19" i="1"/>
  <c r="T19" i="1"/>
  <c r="S19" i="1"/>
  <c r="P19" i="1"/>
  <c r="O19" i="1"/>
  <c r="L19" i="1"/>
  <c r="K19" i="1"/>
  <c r="H19" i="1"/>
  <c r="G19" i="1"/>
  <c r="D19" i="1"/>
  <c r="C19" i="1"/>
  <c r="S7" i="7"/>
  <c r="E27" i="1"/>
  <c r="E26" i="1"/>
  <c r="E20" i="1"/>
  <c r="E18" i="1"/>
  <c r="E17" i="1"/>
  <c r="E16" i="1"/>
  <c r="E14" i="1"/>
  <c r="E12" i="1"/>
  <c r="E11" i="1"/>
  <c r="E10" i="1"/>
  <c r="E7" i="1"/>
  <c r="E6" i="1"/>
  <c r="D13" i="1"/>
  <c r="D8" i="1"/>
  <c r="C13" i="1"/>
  <c r="C8" i="1"/>
  <c r="S22" i="9"/>
  <c r="S20" i="9"/>
  <c r="S15" i="9"/>
  <c r="S13" i="9"/>
  <c r="S8" i="9"/>
  <c r="Q24" i="1"/>
  <c r="E8" i="1" l="1"/>
  <c r="E13" i="1"/>
  <c r="D15" i="1"/>
  <c r="C15" i="1"/>
  <c r="R7" i="7"/>
  <c r="R13" i="9"/>
  <c r="R15" i="9" s="1"/>
  <c r="R20" i="9" s="1"/>
  <c r="R22" i="9" s="1"/>
  <c r="R8" i="9"/>
  <c r="I27" i="1"/>
  <c r="I26" i="1"/>
  <c r="I20" i="1"/>
  <c r="I18" i="1"/>
  <c r="I17" i="1"/>
  <c r="I16" i="1"/>
  <c r="I14" i="1"/>
  <c r="I12" i="1"/>
  <c r="I11" i="1"/>
  <c r="I10" i="1"/>
  <c r="I7" i="1"/>
  <c r="I6" i="1"/>
  <c r="H13" i="1"/>
  <c r="H8" i="1"/>
  <c r="G13" i="1"/>
  <c r="G8" i="1"/>
  <c r="Q7" i="7"/>
  <c r="P7" i="7"/>
  <c r="M27" i="1"/>
  <c r="M26" i="1"/>
  <c r="M20" i="1"/>
  <c r="M18" i="1"/>
  <c r="M17" i="1"/>
  <c r="M16" i="1"/>
  <c r="M14" i="1"/>
  <c r="M12" i="1"/>
  <c r="M11" i="1"/>
  <c r="M10" i="1"/>
  <c r="L13" i="1"/>
  <c r="K13" i="1"/>
  <c r="M7" i="1"/>
  <c r="M6" i="1"/>
  <c r="L8" i="1"/>
  <c r="K8" i="1"/>
  <c r="P8" i="1"/>
  <c r="O7" i="7"/>
  <c r="Q27" i="1"/>
  <c r="Q26" i="1"/>
  <c r="Q20" i="1"/>
  <c r="Q18" i="1"/>
  <c r="Q17" i="1"/>
  <c r="Q16" i="1"/>
  <c r="Q14" i="1"/>
  <c r="Q12" i="1"/>
  <c r="Q11" i="1"/>
  <c r="Q10" i="1"/>
  <c r="Q7" i="1"/>
  <c r="Q6" i="1"/>
  <c r="U6" i="1"/>
  <c r="P13" i="1"/>
  <c r="O13" i="1"/>
  <c r="O8" i="1"/>
  <c r="O13" i="9"/>
  <c r="O8" i="9"/>
  <c r="O15" i="9" s="1"/>
  <c r="O20" i="9" s="1"/>
  <c r="O22" i="9" s="1"/>
  <c r="O25" i="9" s="1"/>
  <c r="T7" i="1"/>
  <c r="U7" i="1" s="1"/>
  <c r="C21" i="1" l="1"/>
  <c r="E15" i="1"/>
  <c r="G15" i="1"/>
  <c r="H15" i="1"/>
  <c r="I8" i="1"/>
  <c r="K15" i="1"/>
  <c r="I13" i="1"/>
  <c r="M13" i="1"/>
  <c r="P15" i="1"/>
  <c r="M8" i="1"/>
  <c r="L15" i="1"/>
  <c r="Q13" i="1"/>
  <c r="O15" i="1"/>
  <c r="Q8" i="1"/>
  <c r="O24" i="9"/>
  <c r="AB7" i="1"/>
  <c r="L21" i="1" l="1"/>
  <c r="P21" i="1"/>
  <c r="K21" i="1"/>
  <c r="K22" i="1" s="1"/>
  <c r="H21" i="1"/>
  <c r="E19" i="1"/>
  <c r="D21" i="1"/>
  <c r="I15" i="1"/>
  <c r="M19" i="1"/>
  <c r="M15" i="1"/>
  <c r="M21" i="1"/>
  <c r="M22" i="1" s="1"/>
  <c r="I19" i="1"/>
  <c r="G21" i="1"/>
  <c r="Q15" i="1"/>
  <c r="Q19" i="1"/>
  <c r="N7" i="7"/>
  <c r="C22" i="1" l="1"/>
  <c r="E21" i="1"/>
  <c r="E22" i="1" s="1"/>
  <c r="O21" i="1"/>
  <c r="O22" i="1" s="1"/>
  <c r="I21" i="1"/>
  <c r="I22" i="1" s="1"/>
  <c r="G22" i="1"/>
  <c r="N13" i="9"/>
  <c r="N8" i="9"/>
  <c r="N15" i="9" s="1"/>
  <c r="N20" i="9" s="1"/>
  <c r="N22" i="9" s="1"/>
  <c r="N24" i="9" s="1"/>
  <c r="U27" i="1"/>
  <c r="U26" i="1"/>
  <c r="U20" i="1"/>
  <c r="U18" i="1"/>
  <c r="U17" i="1"/>
  <c r="U16" i="1"/>
  <c r="U14" i="1"/>
  <c r="T13" i="1"/>
  <c r="S13" i="1"/>
  <c r="U12" i="1"/>
  <c r="U11" i="1"/>
  <c r="U10" i="1"/>
  <c r="T8" i="1"/>
  <c r="S8" i="1"/>
  <c r="X13" i="1"/>
  <c r="X8" i="1"/>
  <c r="M7" i="7"/>
  <c r="Y27" i="1"/>
  <c r="Y26" i="1"/>
  <c r="Y20" i="1"/>
  <c r="Y18" i="1"/>
  <c r="Y17" i="1"/>
  <c r="Y16" i="1"/>
  <c r="Y14" i="1"/>
  <c r="Y12" i="1"/>
  <c r="Y11" i="1"/>
  <c r="Y10" i="1"/>
  <c r="Y7" i="1"/>
  <c r="Y6" i="1"/>
  <c r="W13" i="1"/>
  <c r="W8" i="1"/>
  <c r="M13" i="9"/>
  <c r="M8" i="9"/>
  <c r="M15" i="9" s="1"/>
  <c r="M20" i="9" s="1"/>
  <c r="M22" i="9" s="1"/>
  <c r="AC27" i="1"/>
  <c r="AC26" i="1"/>
  <c r="AC17" i="1"/>
  <c r="AC14" i="1"/>
  <c r="K7" i="7"/>
  <c r="L7" i="7"/>
  <c r="AC20" i="1"/>
  <c r="AC18" i="1"/>
  <c r="AC16" i="1"/>
  <c r="AC12" i="1"/>
  <c r="AC11" i="1"/>
  <c r="AC10" i="1"/>
  <c r="AC7" i="1"/>
  <c r="AC6" i="1"/>
  <c r="Q21" i="1" l="1"/>
  <c r="Q22" i="1" s="1"/>
  <c r="N25" i="9"/>
  <c r="X15" i="1"/>
  <c r="U8" i="1"/>
  <c r="S15" i="1"/>
  <c r="T15" i="1"/>
  <c r="U13" i="1"/>
  <c r="Y13" i="1"/>
  <c r="W15" i="1"/>
  <c r="Y8" i="1"/>
  <c r="AB13" i="1"/>
  <c r="AA13" i="1"/>
  <c r="AB8" i="1"/>
  <c r="AA8" i="1"/>
  <c r="K13" i="9"/>
  <c r="K15" i="9" s="1"/>
  <c r="K20" i="9" s="1"/>
  <c r="K22" i="9" s="1"/>
  <c r="K8" i="9"/>
  <c r="L13" i="9"/>
  <c r="L8" i="9"/>
  <c r="L15" i="9" s="1"/>
  <c r="L20" i="9" s="1"/>
  <c r="J7" i="7"/>
  <c r="AF13" i="1"/>
  <c r="AF8" i="1"/>
  <c r="AG20" i="1"/>
  <c r="AG18" i="1"/>
  <c r="AG16" i="1"/>
  <c r="AG12" i="1"/>
  <c r="AG11" i="1"/>
  <c r="AG10" i="1"/>
  <c r="AG7" i="1"/>
  <c r="AG6" i="1"/>
  <c r="AE13" i="1"/>
  <c r="AE8" i="1"/>
  <c r="J13" i="9"/>
  <c r="J8" i="9"/>
  <c r="I7" i="7"/>
  <c r="AK20" i="1"/>
  <c r="AK18" i="1"/>
  <c r="AK16" i="1"/>
  <c r="AK12" i="1"/>
  <c r="AK11" i="1"/>
  <c r="AK10" i="1"/>
  <c r="AK7" i="1"/>
  <c r="AK6" i="1"/>
  <c r="AJ13" i="1"/>
  <c r="AJ8" i="1"/>
  <c r="AI13" i="1"/>
  <c r="AI8" i="1"/>
  <c r="I13" i="9"/>
  <c r="I8" i="9"/>
  <c r="AO27" i="1"/>
  <c r="AO26" i="1"/>
  <c r="AN13" i="1"/>
  <c r="AN8" i="1"/>
  <c r="AO20" i="1"/>
  <c r="AO18" i="1"/>
  <c r="AO16" i="1"/>
  <c r="AO12" i="1"/>
  <c r="AO11" i="1"/>
  <c r="AO10" i="1"/>
  <c r="AO7" i="1"/>
  <c r="AO6" i="1"/>
  <c r="T21" i="1" l="1"/>
  <c r="S21" i="1"/>
  <c r="X21" i="1"/>
  <c r="AG8" i="1"/>
  <c r="Y15" i="1"/>
  <c r="U19" i="1"/>
  <c r="U15" i="1"/>
  <c r="S22" i="1"/>
  <c r="U21" i="1"/>
  <c r="U22" i="1" s="1"/>
  <c r="AF15" i="1"/>
  <c r="AC8" i="1"/>
  <c r="AC13" i="1"/>
  <c r="AK8" i="1"/>
  <c r="W21" i="1"/>
  <c r="Y19" i="1"/>
  <c r="AA15" i="1"/>
  <c r="AB15" i="1"/>
  <c r="L22" i="9"/>
  <c r="I15" i="9"/>
  <c r="I20" i="9" s="1"/>
  <c r="I22" i="9" s="1"/>
  <c r="AG13" i="1"/>
  <c r="AE15" i="1"/>
  <c r="AI15" i="1"/>
  <c r="AN15" i="1"/>
  <c r="J15" i="9"/>
  <c r="J20" i="9" s="1"/>
  <c r="J22" i="9" s="1"/>
  <c r="AJ15" i="1"/>
  <c r="AK13" i="1"/>
  <c r="AM13" i="1"/>
  <c r="AO13" i="1" s="1"/>
  <c r="AM8" i="1"/>
  <c r="AJ21" i="1" l="1"/>
  <c r="AN21" i="1"/>
  <c r="AI21" i="1"/>
  <c r="AE21" i="1"/>
  <c r="AE22" i="1" s="1"/>
  <c r="W22" i="1"/>
  <c r="Y21" i="1"/>
  <c r="Y22" i="1" s="1"/>
  <c r="AB21" i="1"/>
  <c r="AC15" i="1"/>
  <c r="AG15" i="1"/>
  <c r="AA21" i="1"/>
  <c r="AG19" i="1"/>
  <c r="AF21" i="1"/>
  <c r="AG21" i="1" s="1"/>
  <c r="AG22" i="1" s="1"/>
  <c r="AK15" i="1"/>
  <c r="AK19" i="1"/>
  <c r="AI22" i="1"/>
  <c r="AK21" i="1"/>
  <c r="AK22" i="1" s="1"/>
  <c r="AM15" i="1"/>
  <c r="AO8" i="1"/>
  <c r="H7" i="7"/>
  <c r="H13" i="9"/>
  <c r="H8" i="9"/>
  <c r="G7" i="7"/>
  <c r="G8" i="9"/>
  <c r="G13" i="9"/>
  <c r="AM21" i="1" l="1"/>
  <c r="AM22" i="1" s="1"/>
  <c r="AC19" i="1"/>
  <c r="AC21" i="1"/>
  <c r="AC22" i="1" s="1"/>
  <c r="AA22" i="1"/>
  <c r="AO15" i="1"/>
  <c r="AO19" i="1"/>
  <c r="AO21" i="1"/>
  <c r="AO22" i="1" s="1"/>
  <c r="H15" i="9"/>
  <c r="H20" i="9" s="1"/>
  <c r="H22" i="9" s="1"/>
  <c r="G15" i="9"/>
  <c r="G20" i="9" s="1"/>
  <c r="G22" i="9" s="1"/>
  <c r="AR13" i="1"/>
  <c r="AR8" i="1"/>
  <c r="AS27" i="1"/>
  <c r="AS26" i="1"/>
  <c r="AS24" i="1"/>
  <c r="AS20" i="1"/>
  <c r="AS18" i="1"/>
  <c r="AS16" i="1"/>
  <c r="AS12" i="1"/>
  <c r="AS11" i="1"/>
  <c r="AS10" i="1"/>
  <c r="AS7" i="1"/>
  <c r="AS6" i="1"/>
  <c r="AQ13" i="1"/>
  <c r="AQ8" i="1"/>
  <c r="F6" i="7"/>
  <c r="F5" i="7"/>
  <c r="F7" i="7" l="1"/>
  <c r="AR15" i="1"/>
  <c r="AS8" i="1"/>
  <c r="AQ15" i="1"/>
  <c r="AS13" i="1"/>
  <c r="AR21" i="1" l="1"/>
  <c r="AS15" i="1"/>
  <c r="AS19" i="1" l="1"/>
  <c r="AQ21" i="1"/>
  <c r="E7" i="7"/>
  <c r="F13" i="9"/>
  <c r="F8" i="9"/>
  <c r="E13" i="9"/>
  <c r="E8" i="9"/>
  <c r="D7" i="7"/>
  <c r="D13" i="9"/>
  <c r="D8" i="9"/>
  <c r="D15" i="9" s="1"/>
  <c r="D20" i="9" s="1"/>
  <c r="D22" i="9" s="1"/>
  <c r="C7" i="7"/>
  <c r="C13" i="9"/>
  <c r="C8" i="9"/>
  <c r="B7" i="7"/>
  <c r="AQ22" i="1" l="1"/>
  <c r="AS21" i="1"/>
  <c r="AS22" i="1" s="1"/>
  <c r="F15" i="9"/>
  <c r="F20" i="9" s="1"/>
  <c r="F22" i="9" s="1"/>
  <c r="E15" i="9"/>
  <c r="E20" i="9" s="1"/>
  <c r="E22" i="9" s="1"/>
  <c r="C15" i="9"/>
  <c r="C20" i="9" s="1"/>
  <c r="C22" i="9" s="1"/>
  <c r="B13" i="9"/>
  <c r="B8" i="9"/>
  <c r="B15" i="9" s="1"/>
  <c r="B20" i="9" s="1"/>
  <c r="B22" i="9" s="1"/>
</calcChain>
</file>

<file path=xl/sharedStrings.xml><?xml version="1.0" encoding="utf-8"?>
<sst xmlns="http://schemas.openxmlformats.org/spreadsheetml/2006/main" count="137" uniqueCount="69">
  <si>
    <t>The following unaudited financial information of Lantheus Holdings, Inc. (the “Company”) is being made available in Excel format as a courtesy to investors. All such financial information has previously been provided by the Company either pursuant to the Company’s Annual Reports on Form 10-K, Quarterly Reports on Form 10-Q or Current Reports on Form 8-K available through the website maintained by the Securities and Exchange Commission (“SEC”) at https://www.sec.gov or as Supplemental Financial Information available on the Investor Relations section of the Company’s website. Copies of the documents filed with the SEC by the Company are also available free of charge on our website at https://www.lantheus.com/ or by contacting Lantheus Holdings’ Investor Relations Department by email at ir@lantheus.com or by phone at (978) 671-8001.  Unaudited financial information presented in this Excel format does not include the notes to the financial statements that were included in the documents filed with the SEC or made available on the Investor Relations section of the Company’s website. Investors are encouraged to read all such documents for more information about the Company.</t>
  </si>
  <si>
    <t>Lantheus Holdings, Inc.</t>
  </si>
  <si>
    <t>Consolidated Statement of Operations</t>
  </si>
  <si>
    <t>Q1</t>
  </si>
  <si>
    <t>Q2</t>
  </si>
  <si>
    <t>Q3</t>
  </si>
  <si>
    <t>Q4</t>
  </si>
  <si>
    <t>Revenues</t>
  </si>
  <si>
    <t xml:space="preserve">  Sales and marketing</t>
  </si>
  <si>
    <t xml:space="preserve">  General and administrative</t>
  </si>
  <si>
    <t xml:space="preserve">  Research and development</t>
  </si>
  <si>
    <t xml:space="preserve">    Total operating expenses</t>
  </si>
  <si>
    <t xml:space="preserve">  Gain on sale of assets</t>
  </si>
  <si>
    <t>Interest expense</t>
  </si>
  <si>
    <t xml:space="preserve">  Basic</t>
  </si>
  <si>
    <t xml:space="preserve">  Diluted</t>
  </si>
  <si>
    <t>Weighted-average common shares outstanding:</t>
  </si>
  <si>
    <t>Reconciliation of GAAP to Non-GAAP Financial Measures</t>
  </si>
  <si>
    <t>Q3 2025</t>
  </si>
  <si>
    <t>Q2 2025</t>
  </si>
  <si>
    <t>Q1 2025</t>
  </si>
  <si>
    <t>Q4 2024</t>
  </si>
  <si>
    <t>Q3 2024</t>
  </si>
  <si>
    <t>Q2 2024</t>
  </si>
  <si>
    <t>Q1 2024</t>
  </si>
  <si>
    <t>Q4 2023</t>
  </si>
  <si>
    <t>Q3 2023</t>
  </si>
  <si>
    <t>Q2 2023</t>
  </si>
  <si>
    <t>Q1 2023</t>
  </si>
  <si>
    <t>GAAP</t>
  </si>
  <si>
    <t>Adjustments</t>
  </si>
  <si>
    <t>non-GAAP</t>
  </si>
  <si>
    <t>Operating expenses</t>
  </si>
  <si>
    <t xml:space="preserve">  Sales and marketing (b)</t>
  </si>
  <si>
    <t xml:space="preserve">  General and administrative (c)</t>
  </si>
  <si>
    <t xml:space="preserve">  Research and development (d)</t>
  </si>
  <si>
    <t>Other (income) expense (e)</t>
  </si>
  <si>
    <t>Income tax expense (benefit) (f)</t>
  </si>
  <si>
    <t>Depreciation expense</t>
  </si>
  <si>
    <t>Amortization</t>
  </si>
  <si>
    <t>(e) Includes other non-recurring items</t>
  </si>
  <si>
    <t>(g) Diluted shares may differ from non-GAAP measures as compared to GAAP due to a GAAP net loss position</t>
  </si>
  <si>
    <t>Reconciliation of Free Cash Flow</t>
  </si>
  <si>
    <t>(in thousands - unaudited)</t>
  </si>
  <si>
    <t>Capital expenditures</t>
  </si>
  <si>
    <t xml:space="preserve">   Free cash flow</t>
  </si>
  <si>
    <t>Cost of goods sold</t>
  </si>
  <si>
    <t xml:space="preserve">  Gross profit</t>
  </si>
  <si>
    <t xml:space="preserve">      Operating income (loss)</t>
  </si>
  <si>
    <t>Loss on extinguishment of debt</t>
  </si>
  <si>
    <t>Other (income) expense</t>
  </si>
  <si>
    <t xml:space="preserve">  Income (loss) before income taxes</t>
  </si>
  <si>
    <t>Income taxes expense (benefit)</t>
  </si>
  <si>
    <t xml:space="preserve">  Net income (loss)</t>
  </si>
  <si>
    <t>Net income (loss) per common share:</t>
  </si>
  <si>
    <t>(in thousands, except per share data - unaudited)</t>
  </si>
  <si>
    <t>Cost of goods sold (a)</t>
  </si>
  <si>
    <t xml:space="preserve">    Income (loss) before income taxes</t>
  </si>
  <si>
    <t xml:space="preserve">    Net income (loss)</t>
  </si>
  <si>
    <t>Net income (loss) per common share-diluted</t>
  </si>
  <si>
    <t>Weighted average common shares outstanding - diluted (g)</t>
  </si>
  <si>
    <t>(a) Generally includes stock and incentive plan compensation, amortization of acquired intangible assets, acquisition, integration and divestiture-related costs, ARO acceleration and other related costs and other non-recurring charges</t>
  </si>
  <si>
    <t>(b) Generally includes stock and incentive plan compensation, acquisition, integration and divestiture-related costs, strategic collaboration and license costs and other non-recurring charges</t>
  </si>
  <si>
    <t>(c) Generally includes stock and incentive plan compensation, acquisition, integration and divestiture-related costs, contingent consideration fair value adjustments, campus consolidation costs, strategic collaboration and license costs and other non-recurring charges</t>
  </si>
  <si>
    <t>(f) Includes the estimated income tax effect of the adjustments between GAAP net income and non-GAAP adjusted net income.</t>
  </si>
  <si>
    <r>
      <rPr>
        <sz val="11"/>
        <color rgb="FF000000"/>
        <rFont val="Calibri"/>
        <family val="2"/>
        <scheme val="minor"/>
      </rPr>
      <t>Net cash provided by</t>
    </r>
    <r>
      <rPr>
        <sz val="11"/>
        <rFont val="Calibri"/>
        <family val="2"/>
        <scheme val="minor"/>
      </rPr>
      <t xml:space="preserve"> (used in) </t>
    </r>
    <r>
      <rPr>
        <sz val="11"/>
        <color rgb="FF000000"/>
        <rFont val="Calibri"/>
        <family val="2"/>
        <scheme val="minor"/>
      </rPr>
      <t>operating activities</t>
    </r>
  </si>
  <si>
    <r>
      <t>Investment in equity securities - unrealized</t>
    </r>
    <r>
      <rPr>
        <sz val="11"/>
        <rFont val="Calibri"/>
        <family val="2"/>
        <scheme val="minor"/>
      </rPr>
      <t xml:space="preserve"> (gain) loss</t>
    </r>
  </si>
  <si>
    <t>(d) Includes stock and incentive plan compensation, acquisition, integration and divestiture-related costs, contingent consideration fair value adjustments, strategic collaboration and license costs and other non-recurring charges</t>
  </si>
  <si>
    <t>Investment in equity securities unrealized (gain)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</si>
</sst>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0_);\(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sz val="11"/>
      <color rgb="FF000000"/>
      <name val="Calibri"/>
      <family val="2"/>
      <scheme val="minor"/>
    </font>
    <font>
      <sz val="11"/>
      <color rgb="FF000000"/>
      <name val="Calibri"/>
      <family val="2"/>
      <scheme val="minor"/>
    </font>
    <font>
      <sz val="11"/>
      <color rgb="FF000000"/>
      <name val="Calibri"/>
      <family val="2"/>
    </font>
    <font>
      <b/>
      <sz val="11"/>
      <color rgb="FF000000"/>
      <name val="Calibri"/>
      <family val="2"/>
      <scheme val="minor"/>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0" borderId="0" xfId="0" applyFont="1"/>
    <xf numFmtId="0" fontId="2" fillId="0" borderId="0" xfId="0" applyFont="1" applyAlignment="1">
      <alignment horizontal="center"/>
    </xf>
    <xf numFmtId="8" fontId="4" fillId="0" borderId="0" xfId="0" applyNumberFormat="1" applyFont="1"/>
    <xf numFmtId="8" fontId="3" fillId="0" borderId="0" xfId="0" applyNumberFormat="1" applyFont="1"/>
    <xf numFmtId="0" fontId="0" fillId="2" borderId="0" xfId="0" applyFill="1"/>
    <xf numFmtId="37" fontId="4" fillId="0" borderId="0" xfId="0" applyNumberFormat="1" applyFont="1"/>
    <xf numFmtId="37" fontId="3" fillId="0" borderId="0" xfId="0" applyNumberFormat="1" applyFont="1"/>
    <xf numFmtId="8" fontId="3" fillId="0" borderId="0" xfId="1" applyNumberFormat="1" applyFont="1"/>
    <xf numFmtId="0" fontId="2" fillId="3" borderId="0" xfId="0" applyFont="1" applyFill="1" applyAlignment="1">
      <alignment horizontal="center"/>
    </xf>
    <xf numFmtId="38" fontId="4" fillId="0" borderId="0" xfId="0" applyNumberFormat="1" applyFont="1" applyAlignment="1">
      <alignment horizontal="center"/>
    </xf>
    <xf numFmtId="37" fontId="3" fillId="3" borderId="0" xfId="0" applyNumberFormat="1" applyFont="1" applyFill="1" applyAlignment="1">
      <alignment horizontal="center"/>
    </xf>
    <xf numFmtId="38" fontId="3" fillId="3" borderId="0" xfId="0" applyNumberFormat="1" applyFont="1" applyFill="1" applyAlignment="1">
      <alignment horizontal="center"/>
    </xf>
    <xf numFmtId="37" fontId="0" fillId="0" borderId="0" xfId="0" applyNumberFormat="1" applyAlignment="1">
      <alignment horizontal="center"/>
    </xf>
    <xf numFmtId="38" fontId="0" fillId="0" borderId="0" xfId="0" applyNumberFormat="1"/>
    <xf numFmtId="37" fontId="0" fillId="0" borderId="0" xfId="0" applyNumberFormat="1"/>
    <xf numFmtId="7" fontId="4" fillId="0" borderId="0" xfId="0" applyNumberFormat="1" applyFont="1"/>
    <xf numFmtId="164" fontId="4" fillId="0" borderId="0" xfId="0" applyNumberFormat="1" applyFont="1"/>
    <xf numFmtId="0" fontId="3" fillId="4" borderId="0" xfId="0" applyFont="1" applyFill="1" applyAlignment="1">
      <alignment wrapText="1"/>
    </xf>
    <xf numFmtId="7" fontId="3" fillId="0" borderId="0" xfId="0" applyNumberFormat="1" applyFont="1"/>
    <xf numFmtId="0" fontId="3" fillId="0" borderId="0" xfId="0" applyFont="1"/>
    <xf numFmtId="0" fontId="3" fillId="2" borderId="0" xfId="0" applyFont="1" applyFill="1"/>
    <xf numFmtId="164" fontId="3" fillId="0" borderId="0" xfId="0" applyNumberFormat="1" applyFont="1"/>
    <xf numFmtId="0" fontId="6" fillId="0" borderId="0" xfId="0" applyFont="1"/>
    <xf numFmtId="0" fontId="6" fillId="0" borderId="0" xfId="0" quotePrefix="1" applyFont="1"/>
    <xf numFmtId="0" fontId="7" fillId="0" borderId="0" xfId="0" applyFont="1"/>
    <xf numFmtId="0" fontId="8" fillId="0" borderId="0" xfId="0" applyFont="1"/>
    <xf numFmtId="0" fontId="0" fillId="0" borderId="0" xfId="0" applyFont="1"/>
    <xf numFmtId="0" fontId="2" fillId="0" borderId="0" xfId="0" applyFont="1" applyAlignment="1">
      <alignment horizontal="center"/>
    </xf>
    <xf numFmtId="0" fontId="2" fillId="2" borderId="0" xfId="0" applyFont="1" applyFill="1" applyAlignment="1">
      <alignment horizontal="center"/>
    </xf>
    <xf numFmtId="0" fontId="9" fillId="0" borderId="0" xfId="0" applyFont="1"/>
    <xf numFmtId="0" fontId="3" fillId="0" borderId="0" xfId="0" quotePrefix="1" applyFont="1"/>
  </cellXfs>
  <cellStyles count="2">
    <cellStyle name="Currency" xfId="1" builtinId="4"/>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
  <sheetViews>
    <sheetView zoomScale="75" zoomScaleNormal="75" workbookViewId="0">
      <selection activeCell="C14" sqref="C14"/>
    </sheetView>
  </sheetViews>
  <sheetFormatPr defaultRowHeight="14.5" x14ac:dyDescent="0.35"/>
  <cols>
    <col min="1" max="1" width="145.08984375" customWidth="1"/>
  </cols>
  <sheetData>
    <row r="2" spans="1:1" ht="116" x14ac:dyDescent="0.35">
      <c r="A2" s="18"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29"/>
  <sheetViews>
    <sheetView tabSelected="1" zoomScale="90" zoomScaleNormal="90" workbookViewId="0">
      <pane xSplit="1" ySplit="5" topLeftCell="B6" activePane="bottomRight" state="frozen"/>
      <selection activeCell="A18" sqref="A18"/>
      <selection pane="topRight" activeCell="A18" sqref="A18"/>
      <selection pane="bottomLeft" activeCell="A18" sqref="A18"/>
      <selection pane="bottomRight" activeCell="A18" sqref="A18"/>
    </sheetView>
  </sheetViews>
  <sheetFormatPr defaultRowHeight="14.5" x14ac:dyDescent="0.35"/>
  <cols>
    <col min="1" max="1" width="46.7265625" customWidth="1"/>
    <col min="5" max="5" width="9.36328125" customWidth="1"/>
    <col min="7" max="10" width="10.54296875" bestFit="1" customWidth="1"/>
    <col min="11" max="11" width="10.54296875" customWidth="1"/>
    <col min="12" max="12" width="10.08984375" customWidth="1"/>
    <col min="13" max="13" width="9.54296875" customWidth="1"/>
    <col min="14" max="14" width="10.36328125" customWidth="1"/>
    <col min="16" max="16" width="11.08984375" customWidth="1"/>
  </cols>
  <sheetData>
    <row r="1" spans="1:21" x14ac:dyDescent="0.35">
      <c r="A1" s="1" t="s">
        <v>1</v>
      </c>
    </row>
    <row r="2" spans="1:21" x14ac:dyDescent="0.35">
      <c r="A2" s="1" t="s">
        <v>2</v>
      </c>
    </row>
    <row r="3" spans="1:21" x14ac:dyDescent="0.35">
      <c r="A3" s="23" t="s">
        <v>55</v>
      </c>
    </row>
    <row r="4" spans="1:21" x14ac:dyDescent="0.35">
      <c r="B4" s="28">
        <v>2022</v>
      </c>
      <c r="C4" s="28"/>
      <c r="D4" s="28"/>
      <c r="E4" s="28"/>
      <c r="F4" s="28"/>
      <c r="G4" s="29">
        <v>2023</v>
      </c>
      <c r="H4" s="29"/>
      <c r="I4" s="29"/>
      <c r="J4" s="29"/>
      <c r="K4" s="29"/>
      <c r="L4" s="28">
        <v>2024</v>
      </c>
      <c r="M4" s="28"/>
      <c r="N4" s="28"/>
      <c r="O4" s="28"/>
      <c r="P4" s="28"/>
      <c r="Q4" s="29">
        <v>2025</v>
      </c>
      <c r="R4" s="29"/>
      <c r="S4" s="29"/>
    </row>
    <row r="5" spans="1:21" x14ac:dyDescent="0.35">
      <c r="A5" s="23"/>
      <c r="B5" s="2" t="s">
        <v>3</v>
      </c>
      <c r="C5" s="2" t="s">
        <v>4</v>
      </c>
      <c r="D5" s="2" t="s">
        <v>5</v>
      </c>
      <c r="E5" s="2" t="s">
        <v>6</v>
      </c>
      <c r="F5" s="9">
        <v>2022</v>
      </c>
      <c r="G5" s="2" t="s">
        <v>3</v>
      </c>
      <c r="H5" s="2" t="s">
        <v>4</v>
      </c>
      <c r="I5" s="2" t="s">
        <v>5</v>
      </c>
      <c r="J5" s="2" t="s">
        <v>6</v>
      </c>
      <c r="K5" s="2">
        <v>2023</v>
      </c>
      <c r="L5" s="2" t="s">
        <v>3</v>
      </c>
      <c r="M5" s="2" t="s">
        <v>4</v>
      </c>
      <c r="N5" s="2" t="s">
        <v>5</v>
      </c>
      <c r="O5" s="2" t="s">
        <v>6</v>
      </c>
      <c r="P5" s="9">
        <v>2024</v>
      </c>
      <c r="Q5" s="2" t="s">
        <v>3</v>
      </c>
      <c r="R5" s="2" t="s">
        <v>4</v>
      </c>
      <c r="S5" s="2" t="s">
        <v>5</v>
      </c>
    </row>
    <row r="6" spans="1:21" x14ac:dyDescent="0.35">
      <c r="A6" s="23" t="s">
        <v>7</v>
      </c>
      <c r="B6" s="6">
        <v>208880</v>
      </c>
      <c r="C6" s="6">
        <v>223723</v>
      </c>
      <c r="D6" s="6">
        <v>239292</v>
      </c>
      <c r="E6" s="6">
        <v>263166</v>
      </c>
      <c r="F6" s="6">
        <v>935061</v>
      </c>
      <c r="G6" s="6">
        <v>300784</v>
      </c>
      <c r="H6" s="6">
        <v>321700</v>
      </c>
      <c r="I6" s="6">
        <v>319946</v>
      </c>
      <c r="J6" s="6">
        <v>353999</v>
      </c>
      <c r="K6" s="6">
        <v>1296429</v>
      </c>
      <c r="L6" s="6">
        <v>369975</v>
      </c>
      <c r="M6" s="6">
        <v>394091</v>
      </c>
      <c r="N6" s="6">
        <v>378734</v>
      </c>
      <c r="O6" s="6">
        <v>391110</v>
      </c>
      <c r="P6" s="6">
        <v>1533910</v>
      </c>
      <c r="Q6" s="6">
        <v>372764</v>
      </c>
      <c r="R6" s="6">
        <v>378045</v>
      </c>
      <c r="S6" s="6">
        <v>384014</v>
      </c>
      <c r="U6" s="6"/>
    </row>
    <row r="7" spans="1:21" x14ac:dyDescent="0.35">
      <c r="A7" s="23" t="s">
        <v>46</v>
      </c>
      <c r="B7" s="6">
        <v>79810</v>
      </c>
      <c r="C7" s="6">
        <v>85694</v>
      </c>
      <c r="D7" s="6">
        <v>91859</v>
      </c>
      <c r="E7" s="6">
        <v>95995</v>
      </c>
      <c r="F7" s="6">
        <v>353358</v>
      </c>
      <c r="G7" s="6">
        <v>223708</v>
      </c>
      <c r="H7" s="6">
        <v>119053</v>
      </c>
      <c r="I7" s="6">
        <v>119995</v>
      </c>
      <c r="J7" s="6">
        <v>124130</v>
      </c>
      <c r="K7" s="6">
        <v>586886</v>
      </c>
      <c r="L7" s="6">
        <v>128129</v>
      </c>
      <c r="M7" s="6">
        <v>138317</v>
      </c>
      <c r="N7" s="6">
        <v>136608</v>
      </c>
      <c r="O7" s="6">
        <v>142565</v>
      </c>
      <c r="P7" s="6">
        <v>545619</v>
      </c>
      <c r="Q7" s="6">
        <v>135064</v>
      </c>
      <c r="R7" s="6">
        <v>137034</v>
      </c>
      <c r="S7" s="6">
        <v>161648</v>
      </c>
      <c r="U7" s="6"/>
    </row>
    <row r="8" spans="1:21" x14ac:dyDescent="0.35">
      <c r="A8" s="23" t="s">
        <v>47</v>
      </c>
      <c r="B8" s="7">
        <f t="shared" ref="B8:M8" si="0">+B6-B7</f>
        <v>129070</v>
      </c>
      <c r="C8" s="7">
        <f t="shared" si="0"/>
        <v>138029</v>
      </c>
      <c r="D8" s="7">
        <f t="shared" si="0"/>
        <v>147433</v>
      </c>
      <c r="E8" s="7">
        <f t="shared" si="0"/>
        <v>167171</v>
      </c>
      <c r="F8" s="7">
        <f t="shared" si="0"/>
        <v>581703</v>
      </c>
      <c r="G8" s="7">
        <f t="shared" si="0"/>
        <v>77076</v>
      </c>
      <c r="H8" s="7">
        <f t="shared" si="0"/>
        <v>202647</v>
      </c>
      <c r="I8" s="7">
        <f t="shared" si="0"/>
        <v>199951</v>
      </c>
      <c r="J8" s="7">
        <f t="shared" si="0"/>
        <v>229869</v>
      </c>
      <c r="K8" s="7">
        <f t="shared" si="0"/>
        <v>709543</v>
      </c>
      <c r="L8" s="7">
        <f t="shared" si="0"/>
        <v>241846</v>
      </c>
      <c r="M8" s="7">
        <f t="shared" si="0"/>
        <v>255774</v>
      </c>
      <c r="N8" s="7">
        <f t="shared" ref="N8:O8" si="1">+N6-N7</f>
        <v>242126</v>
      </c>
      <c r="O8" s="7">
        <f t="shared" si="1"/>
        <v>248545</v>
      </c>
      <c r="P8" s="7">
        <v>988291</v>
      </c>
      <c r="Q8" s="7">
        <v>237700</v>
      </c>
      <c r="R8" s="7">
        <f t="shared" ref="R8:S8" si="2">+R6-R7</f>
        <v>241011</v>
      </c>
      <c r="S8" s="7">
        <f t="shared" si="2"/>
        <v>222366</v>
      </c>
      <c r="U8" s="7"/>
    </row>
    <row r="9" spans="1:21" x14ac:dyDescent="0.35">
      <c r="A9" s="23" t="s">
        <v>32</v>
      </c>
      <c r="B9" s="6"/>
      <c r="C9" s="6"/>
      <c r="D9" s="6"/>
      <c r="E9" s="6"/>
      <c r="G9" s="6"/>
      <c r="H9" s="6"/>
      <c r="I9" s="6"/>
      <c r="J9" s="6"/>
      <c r="K9" s="6"/>
      <c r="P9" s="6"/>
      <c r="Q9" s="6"/>
      <c r="R9" s="6"/>
      <c r="S9" s="6"/>
      <c r="U9" s="6"/>
    </row>
    <row r="10" spans="1:21" x14ac:dyDescent="0.35">
      <c r="A10" s="23" t="s">
        <v>8</v>
      </c>
      <c r="B10" s="6">
        <v>20354</v>
      </c>
      <c r="C10" s="6">
        <v>27492</v>
      </c>
      <c r="D10" s="6">
        <v>25414</v>
      </c>
      <c r="E10" s="6">
        <v>26983</v>
      </c>
      <c r="F10" s="6">
        <v>100243</v>
      </c>
      <c r="G10" s="6">
        <v>32617</v>
      </c>
      <c r="H10" s="6">
        <v>36456</v>
      </c>
      <c r="I10" s="6">
        <v>37399</v>
      </c>
      <c r="J10" s="6">
        <v>35264</v>
      </c>
      <c r="K10" s="6">
        <v>141736</v>
      </c>
      <c r="L10" s="6">
        <v>45546</v>
      </c>
      <c r="M10" s="6">
        <v>45035</v>
      </c>
      <c r="N10" s="6">
        <v>43719</v>
      </c>
      <c r="O10" s="6">
        <v>43640</v>
      </c>
      <c r="P10" s="6">
        <v>177940</v>
      </c>
      <c r="Q10" s="6">
        <v>42503</v>
      </c>
      <c r="R10" s="6">
        <v>41041</v>
      </c>
      <c r="S10" s="6">
        <v>48828</v>
      </c>
      <c r="U10" s="6"/>
    </row>
    <row r="11" spans="1:21" x14ac:dyDescent="0.35">
      <c r="A11" s="23" t="s">
        <v>9</v>
      </c>
      <c r="B11" s="6">
        <v>37588</v>
      </c>
      <c r="C11" s="6">
        <v>32598</v>
      </c>
      <c r="D11" s="6">
        <v>23759</v>
      </c>
      <c r="E11" s="6">
        <v>39639</v>
      </c>
      <c r="F11" s="6">
        <v>133584</v>
      </c>
      <c r="G11" s="6">
        <v>23271</v>
      </c>
      <c r="H11" s="6">
        <v>26151</v>
      </c>
      <c r="I11" s="6">
        <v>35741</v>
      </c>
      <c r="J11" s="6">
        <v>40295</v>
      </c>
      <c r="K11" s="6">
        <v>125458</v>
      </c>
      <c r="L11" s="6">
        <v>47895</v>
      </c>
      <c r="M11" s="6">
        <v>47409</v>
      </c>
      <c r="N11" s="6">
        <v>40516</v>
      </c>
      <c r="O11" s="6">
        <v>57869</v>
      </c>
      <c r="P11" s="6">
        <v>193689</v>
      </c>
      <c r="Q11" s="6">
        <v>56816</v>
      </c>
      <c r="R11" s="6">
        <v>66515</v>
      </c>
      <c r="S11" s="6">
        <v>81898</v>
      </c>
      <c r="U11" s="6"/>
    </row>
    <row r="12" spans="1:21" x14ac:dyDescent="0.35">
      <c r="A12" s="23" t="s">
        <v>10</v>
      </c>
      <c r="B12" s="6">
        <v>12203</v>
      </c>
      <c r="C12" s="6">
        <v>14735</v>
      </c>
      <c r="D12" s="6">
        <v>12517</v>
      </c>
      <c r="E12" s="6">
        <v>272226</v>
      </c>
      <c r="F12" s="6">
        <v>311681</v>
      </c>
      <c r="G12" s="6">
        <v>30532</v>
      </c>
      <c r="H12" s="6">
        <v>15901</v>
      </c>
      <c r="I12" s="6">
        <v>14450</v>
      </c>
      <c r="J12" s="6">
        <v>16824</v>
      </c>
      <c r="K12" s="6">
        <v>77707</v>
      </c>
      <c r="L12" s="6">
        <v>48024</v>
      </c>
      <c r="M12" s="6">
        <v>60601</v>
      </c>
      <c r="N12" s="6">
        <v>24148</v>
      </c>
      <c r="O12" s="6">
        <v>35325</v>
      </c>
      <c r="P12" s="6">
        <v>168098</v>
      </c>
      <c r="Q12" s="6">
        <v>36314</v>
      </c>
      <c r="R12" s="6">
        <v>45489</v>
      </c>
      <c r="S12" s="6">
        <v>48025</v>
      </c>
      <c r="U12" s="6"/>
    </row>
    <row r="13" spans="1:21" x14ac:dyDescent="0.35">
      <c r="A13" s="23" t="s">
        <v>11</v>
      </c>
      <c r="B13" s="7">
        <f t="shared" ref="B13:D13" si="3">+B10+B11+B12</f>
        <v>70145</v>
      </c>
      <c r="C13" s="7">
        <f t="shared" si="3"/>
        <v>74825</v>
      </c>
      <c r="D13" s="7">
        <f t="shared" si="3"/>
        <v>61690</v>
      </c>
      <c r="E13" s="7">
        <f t="shared" ref="E13:I13" si="4">+E10+E11+E12</f>
        <v>338848</v>
      </c>
      <c r="F13" s="7">
        <f t="shared" si="4"/>
        <v>545508</v>
      </c>
      <c r="G13" s="7">
        <f t="shared" si="4"/>
        <v>86420</v>
      </c>
      <c r="H13" s="7">
        <f t="shared" si="4"/>
        <v>78508</v>
      </c>
      <c r="I13" s="7">
        <f t="shared" si="4"/>
        <v>87590</v>
      </c>
      <c r="J13" s="7">
        <f t="shared" ref="J13:M13" si="5">+J10+J11+J12</f>
        <v>92383</v>
      </c>
      <c r="K13" s="7">
        <f t="shared" ref="K13" si="6">+K10+K11+K12</f>
        <v>344901</v>
      </c>
      <c r="L13" s="7">
        <f t="shared" si="5"/>
        <v>141465</v>
      </c>
      <c r="M13" s="7">
        <f t="shared" si="5"/>
        <v>153045</v>
      </c>
      <c r="N13" s="7">
        <f t="shared" ref="N13:O13" si="7">+N10+N11+N12</f>
        <v>108383</v>
      </c>
      <c r="O13" s="7">
        <f t="shared" si="7"/>
        <v>136834</v>
      </c>
      <c r="P13" s="7">
        <v>539727</v>
      </c>
      <c r="Q13" s="7">
        <v>135633</v>
      </c>
      <c r="R13" s="7">
        <f t="shared" ref="R13:S13" si="8">+R10+R11+R12</f>
        <v>153045</v>
      </c>
      <c r="S13" s="7">
        <f t="shared" si="8"/>
        <v>178751</v>
      </c>
      <c r="U13" s="7"/>
    </row>
    <row r="14" spans="1:21" x14ac:dyDescent="0.35">
      <c r="A14" s="23" t="s">
        <v>12</v>
      </c>
      <c r="B14" s="17">
        <v>0</v>
      </c>
      <c r="C14" s="17">
        <v>0</v>
      </c>
      <c r="D14" s="17">
        <v>0</v>
      </c>
      <c r="E14" s="17">
        <v>0</v>
      </c>
      <c r="F14" s="17">
        <v>0</v>
      </c>
      <c r="G14" s="17">
        <v>0</v>
      </c>
      <c r="H14" s="17">
        <v>0</v>
      </c>
      <c r="I14" s="17">
        <v>0</v>
      </c>
      <c r="J14" s="17">
        <v>0</v>
      </c>
      <c r="K14" s="17">
        <v>0</v>
      </c>
      <c r="L14" s="6">
        <v>6254</v>
      </c>
      <c r="M14" s="6">
        <v>0</v>
      </c>
      <c r="N14" s="6">
        <v>0</v>
      </c>
      <c r="O14" s="6">
        <v>2161</v>
      </c>
      <c r="P14" s="6">
        <v>8415</v>
      </c>
      <c r="Q14" s="6">
        <v>0</v>
      </c>
      <c r="R14" s="6">
        <v>0</v>
      </c>
      <c r="S14" s="6">
        <v>0</v>
      </c>
      <c r="U14" s="6"/>
    </row>
    <row r="15" spans="1:21" x14ac:dyDescent="0.35">
      <c r="A15" s="23" t="s">
        <v>48</v>
      </c>
      <c r="B15" s="7">
        <f t="shared" ref="B15:D15" si="9">+B8-B13-B14</f>
        <v>58925</v>
      </c>
      <c r="C15" s="7">
        <f t="shared" si="9"/>
        <v>63204</v>
      </c>
      <c r="D15" s="7">
        <f t="shared" si="9"/>
        <v>85743</v>
      </c>
      <c r="E15" s="7">
        <f t="shared" ref="E15:I15" si="10">+E8-E13-E14</f>
        <v>-171677</v>
      </c>
      <c r="F15" s="7">
        <f t="shared" si="10"/>
        <v>36195</v>
      </c>
      <c r="G15" s="7">
        <f t="shared" si="10"/>
        <v>-9344</v>
      </c>
      <c r="H15" s="7">
        <f t="shared" si="10"/>
        <v>124139</v>
      </c>
      <c r="I15" s="7">
        <f t="shared" si="10"/>
        <v>112361</v>
      </c>
      <c r="J15" s="7">
        <f t="shared" ref="J15:K15" si="11">+J8-J13-J14</f>
        <v>137486</v>
      </c>
      <c r="K15" s="7">
        <f t="shared" si="11"/>
        <v>364642</v>
      </c>
      <c r="L15" s="7">
        <f>+L8-L13+L14</f>
        <v>106635</v>
      </c>
      <c r="M15" s="7">
        <f>+M8-M13+M14</f>
        <v>102729</v>
      </c>
      <c r="N15" s="7">
        <f>+N8-N13+N14</f>
        <v>133743</v>
      </c>
      <c r="O15" s="7">
        <f>+O8-O13+O14</f>
        <v>113872</v>
      </c>
      <c r="P15" s="7">
        <v>456979</v>
      </c>
      <c r="Q15" s="7">
        <v>102067</v>
      </c>
      <c r="R15" s="7">
        <f>+R8-R13+R14</f>
        <v>87966</v>
      </c>
      <c r="S15" s="7">
        <f>+S8-S13+S14</f>
        <v>43615</v>
      </c>
      <c r="U15" s="7"/>
    </row>
    <row r="16" spans="1:21" x14ac:dyDescent="0.35">
      <c r="A16" s="23" t="s">
        <v>13</v>
      </c>
      <c r="B16" s="6">
        <v>1509</v>
      </c>
      <c r="C16" s="6">
        <v>1469</v>
      </c>
      <c r="D16" s="6">
        <v>1626</v>
      </c>
      <c r="E16" s="6">
        <v>2581</v>
      </c>
      <c r="F16" s="6">
        <v>7185</v>
      </c>
      <c r="G16" s="6">
        <v>4991</v>
      </c>
      <c r="H16" s="6">
        <v>4933</v>
      </c>
      <c r="I16" s="6">
        <v>5054</v>
      </c>
      <c r="J16" s="6">
        <v>5041</v>
      </c>
      <c r="K16" s="6">
        <v>20019</v>
      </c>
      <c r="L16" s="6">
        <v>4859</v>
      </c>
      <c r="M16" s="6">
        <v>4862</v>
      </c>
      <c r="N16" s="6">
        <v>4903</v>
      </c>
      <c r="O16" s="6">
        <v>5045</v>
      </c>
      <c r="P16" s="6">
        <v>19669</v>
      </c>
      <c r="Q16" s="6">
        <v>4804</v>
      </c>
      <c r="R16" s="6">
        <v>4917</v>
      </c>
      <c r="S16" s="6">
        <v>4950</v>
      </c>
      <c r="U16" s="6"/>
    </row>
    <row r="17" spans="1:21" x14ac:dyDescent="0.35">
      <c r="A17" s="23" t="s">
        <v>49</v>
      </c>
      <c r="B17" s="6">
        <v>0</v>
      </c>
      <c r="C17" s="6">
        <v>0</v>
      </c>
      <c r="D17" s="6">
        <v>0</v>
      </c>
      <c r="E17" s="6">
        <v>588</v>
      </c>
      <c r="F17" s="6">
        <v>588</v>
      </c>
      <c r="G17" s="6">
        <v>0</v>
      </c>
      <c r="H17" s="6">
        <v>0</v>
      </c>
      <c r="I17" s="6">
        <v>0</v>
      </c>
      <c r="J17" s="6">
        <v>0</v>
      </c>
      <c r="K17" s="6">
        <v>0</v>
      </c>
      <c r="L17" s="6">
        <v>0</v>
      </c>
      <c r="M17" s="6">
        <v>0</v>
      </c>
      <c r="N17" s="6">
        <v>0</v>
      </c>
      <c r="O17" s="7">
        <v>0</v>
      </c>
      <c r="P17" s="6">
        <v>0</v>
      </c>
      <c r="Q17" s="6">
        <v>0</v>
      </c>
      <c r="R17" s="6">
        <v>0</v>
      </c>
      <c r="S17" s="6">
        <v>0</v>
      </c>
      <c r="U17" s="6"/>
    </row>
    <row r="18" spans="1:21" x14ac:dyDescent="0.35">
      <c r="A18" s="31" t="s">
        <v>68</v>
      </c>
      <c r="B18" s="6">
        <v>0</v>
      </c>
      <c r="C18" s="6">
        <v>0</v>
      </c>
      <c r="D18" s="6">
        <v>0</v>
      </c>
      <c r="E18" s="6">
        <v>0</v>
      </c>
      <c r="F18" s="6">
        <v>0</v>
      </c>
      <c r="G18" s="6">
        <v>0</v>
      </c>
      <c r="H18" s="6">
        <v>0</v>
      </c>
      <c r="I18" s="6">
        <v>0</v>
      </c>
      <c r="J18" s="6">
        <v>0</v>
      </c>
      <c r="K18" s="6">
        <v>0</v>
      </c>
      <c r="L18" s="6">
        <v>-60704</v>
      </c>
      <c r="M18" s="6">
        <v>22537</v>
      </c>
      <c r="N18" s="6">
        <v>-37325</v>
      </c>
      <c r="O18" s="6">
        <v>119056</v>
      </c>
      <c r="P18" s="6">
        <v>43564</v>
      </c>
      <c r="Q18" s="6">
        <v>14862</v>
      </c>
      <c r="R18" s="6">
        <v>-14573</v>
      </c>
      <c r="S18" s="6">
        <v>-1160</v>
      </c>
      <c r="U18" s="6"/>
    </row>
    <row r="19" spans="1:21" x14ac:dyDescent="0.35">
      <c r="A19" s="23" t="s">
        <v>50</v>
      </c>
      <c r="B19" s="6">
        <v>-485</v>
      </c>
      <c r="C19" s="6">
        <v>-310</v>
      </c>
      <c r="D19" s="6">
        <v>1101</v>
      </c>
      <c r="E19" s="6">
        <v>1397</v>
      </c>
      <c r="F19" s="6">
        <v>1703</v>
      </c>
      <c r="G19" s="6">
        <v>-3231</v>
      </c>
      <c r="H19" s="6">
        <v>-4482</v>
      </c>
      <c r="I19" s="6">
        <v>-52649</v>
      </c>
      <c r="J19" s="6">
        <v>-5958</v>
      </c>
      <c r="K19" s="6">
        <v>-66320</v>
      </c>
      <c r="L19" s="6">
        <v>-8788</v>
      </c>
      <c r="M19" s="6">
        <v>-9044</v>
      </c>
      <c r="N19" s="6">
        <v>-9953</v>
      </c>
      <c r="O19" s="7">
        <v>-9446</v>
      </c>
      <c r="P19" s="6">
        <v>-37231</v>
      </c>
      <c r="Q19" s="6">
        <v>-14128</v>
      </c>
      <c r="R19" s="6">
        <v>-6895</v>
      </c>
      <c r="S19" s="6">
        <v>-2556</v>
      </c>
      <c r="U19" s="6"/>
    </row>
    <row r="20" spans="1:21" x14ac:dyDescent="0.35">
      <c r="A20" s="23" t="s">
        <v>51</v>
      </c>
      <c r="B20" s="7">
        <f t="shared" ref="B20:J20" si="12">+B15-B16-B17-B19</f>
        <v>57901</v>
      </c>
      <c r="C20" s="7">
        <f t="shared" si="12"/>
        <v>62045</v>
      </c>
      <c r="D20" s="7">
        <f t="shared" si="12"/>
        <v>83016</v>
      </c>
      <c r="E20" s="7">
        <f t="shared" si="12"/>
        <v>-176243</v>
      </c>
      <c r="F20" s="7">
        <f t="shared" ref="F20" si="13">+F15-F16-F17-F19</f>
        <v>26719</v>
      </c>
      <c r="G20" s="7">
        <f t="shared" si="12"/>
        <v>-11104</v>
      </c>
      <c r="H20" s="7">
        <f t="shared" si="12"/>
        <v>123688</v>
      </c>
      <c r="I20" s="7">
        <f t="shared" si="12"/>
        <v>159956</v>
      </c>
      <c r="J20" s="7">
        <f t="shared" si="12"/>
        <v>138403</v>
      </c>
      <c r="K20" s="7">
        <f t="shared" ref="K20" si="14">+K15-K16-K17-K19</f>
        <v>410943</v>
      </c>
      <c r="L20" s="7">
        <f>+L15-L16-L17-L19-L18</f>
        <v>171268</v>
      </c>
      <c r="M20" s="7">
        <f>+M15-M16-M17-M19-M18</f>
        <v>84374</v>
      </c>
      <c r="N20" s="7">
        <f>+N15-N16-N17-N19-N18</f>
        <v>176118</v>
      </c>
      <c r="O20" s="7">
        <f>+O15-O16-O17-O19-O18</f>
        <v>-783</v>
      </c>
      <c r="P20" s="7">
        <v>430977</v>
      </c>
      <c r="Q20" s="7">
        <v>96529</v>
      </c>
      <c r="R20" s="7">
        <f>+R15-R16-R17-R19-R18</f>
        <v>104517</v>
      </c>
      <c r="S20" s="7">
        <f>+S15-S16-S17-S19-S18</f>
        <v>42381</v>
      </c>
      <c r="U20" s="7"/>
    </row>
    <row r="21" spans="1:21" x14ac:dyDescent="0.35">
      <c r="A21" s="23" t="s">
        <v>52</v>
      </c>
      <c r="B21" s="6">
        <v>14939</v>
      </c>
      <c r="C21" s="6">
        <v>18987</v>
      </c>
      <c r="D21" s="6">
        <v>21784</v>
      </c>
      <c r="E21" s="6">
        <v>-57058</v>
      </c>
      <c r="F21" s="6">
        <v>-1348</v>
      </c>
      <c r="G21" s="6">
        <v>-8297</v>
      </c>
      <c r="H21" s="6">
        <v>29557</v>
      </c>
      <c r="I21" s="6">
        <v>27999</v>
      </c>
      <c r="J21" s="6">
        <v>35023</v>
      </c>
      <c r="K21" s="6">
        <v>84282</v>
      </c>
      <c r="L21" s="6">
        <v>40202</v>
      </c>
      <c r="M21" s="6">
        <v>22301</v>
      </c>
      <c r="N21" s="6">
        <v>45025</v>
      </c>
      <c r="O21" s="7">
        <v>11007</v>
      </c>
      <c r="P21" s="6">
        <v>118535</v>
      </c>
      <c r="Q21" s="6">
        <v>23584</v>
      </c>
      <c r="R21" s="6">
        <v>25762</v>
      </c>
      <c r="S21" s="6">
        <v>14610</v>
      </c>
      <c r="U21" s="6"/>
    </row>
    <row r="22" spans="1:21" x14ac:dyDescent="0.35">
      <c r="A22" s="23" t="s">
        <v>53</v>
      </c>
      <c r="B22" s="7">
        <f t="shared" ref="B22:M22" si="15">+B20-B21</f>
        <v>42962</v>
      </c>
      <c r="C22" s="7">
        <f t="shared" si="15"/>
        <v>43058</v>
      </c>
      <c r="D22" s="7">
        <f t="shared" si="15"/>
        <v>61232</v>
      </c>
      <c r="E22" s="7">
        <f t="shared" si="15"/>
        <v>-119185</v>
      </c>
      <c r="F22" s="7">
        <f t="shared" ref="F22" si="16">+F20-F21</f>
        <v>28067</v>
      </c>
      <c r="G22" s="7">
        <f t="shared" si="15"/>
        <v>-2807</v>
      </c>
      <c r="H22" s="7">
        <f t="shared" si="15"/>
        <v>94131</v>
      </c>
      <c r="I22" s="7">
        <f t="shared" si="15"/>
        <v>131957</v>
      </c>
      <c r="J22" s="7">
        <f t="shared" si="15"/>
        <v>103380</v>
      </c>
      <c r="K22" s="7">
        <f t="shared" ref="K22" si="17">+K20-K21</f>
        <v>326661</v>
      </c>
      <c r="L22" s="7">
        <f t="shared" si="15"/>
        <v>131066</v>
      </c>
      <c r="M22" s="7">
        <f t="shared" si="15"/>
        <v>62073</v>
      </c>
      <c r="N22" s="7">
        <f t="shared" ref="N22:O22" si="18">+N20-N21</f>
        <v>131093</v>
      </c>
      <c r="O22" s="7">
        <f t="shared" si="18"/>
        <v>-11790</v>
      </c>
      <c r="P22" s="7">
        <v>312442</v>
      </c>
      <c r="Q22" s="7">
        <v>72945</v>
      </c>
      <c r="R22" s="7">
        <f t="shared" ref="R22:S22" si="19">+R20-R21</f>
        <v>78755</v>
      </c>
      <c r="S22" s="7">
        <f t="shared" si="19"/>
        <v>27771</v>
      </c>
      <c r="U22" s="7"/>
    </row>
    <row r="23" spans="1:21" x14ac:dyDescent="0.35">
      <c r="A23" s="23" t="s">
        <v>54</v>
      </c>
      <c r="U23" s="4"/>
    </row>
    <row r="24" spans="1:21" x14ac:dyDescent="0.35">
      <c r="A24" s="23" t="s">
        <v>14</v>
      </c>
      <c r="B24" s="16">
        <v>0.63</v>
      </c>
      <c r="C24" s="16">
        <v>0.63</v>
      </c>
      <c r="D24" s="16">
        <v>0.89</v>
      </c>
      <c r="E24" s="16">
        <v>-1.74</v>
      </c>
      <c r="F24" s="16">
        <v>0.41</v>
      </c>
      <c r="G24" s="16">
        <v>-0.04</v>
      </c>
      <c r="H24" s="16">
        <v>1.38</v>
      </c>
      <c r="I24" s="16">
        <v>1.93</v>
      </c>
      <c r="J24" s="16">
        <v>1.51</v>
      </c>
      <c r="K24" s="16">
        <v>4.79</v>
      </c>
      <c r="L24" s="16">
        <v>1.91</v>
      </c>
      <c r="M24" s="16">
        <v>0.89</v>
      </c>
      <c r="N24" s="16">
        <f>N22/N27</f>
        <v>1.8872077622941379</v>
      </c>
      <c r="O24" s="16">
        <f>O22/O27</f>
        <v>-0.17033387751563922</v>
      </c>
      <c r="P24" s="16">
        <v>4.5199999999999996</v>
      </c>
      <c r="Q24" s="16">
        <v>1.06</v>
      </c>
      <c r="R24" s="16">
        <v>1.1499999999999999</v>
      </c>
      <c r="S24" s="16">
        <v>0.41</v>
      </c>
      <c r="U24" s="16"/>
    </row>
    <row r="25" spans="1:21" x14ac:dyDescent="0.35">
      <c r="A25" s="23" t="s">
        <v>15</v>
      </c>
      <c r="B25" s="16">
        <v>0.61</v>
      </c>
      <c r="C25" s="16">
        <v>0.61</v>
      </c>
      <c r="D25" s="16">
        <v>0.86</v>
      </c>
      <c r="E25" s="16">
        <v>-1.74</v>
      </c>
      <c r="F25" s="16">
        <v>0.4</v>
      </c>
      <c r="G25" s="16">
        <v>-0.04</v>
      </c>
      <c r="H25" s="16">
        <v>1.33</v>
      </c>
      <c r="I25" s="16">
        <v>1.88</v>
      </c>
      <c r="J25" s="16">
        <v>1.47</v>
      </c>
      <c r="K25" s="16">
        <v>4.6500000000000004</v>
      </c>
      <c r="L25" s="16">
        <v>1.87</v>
      </c>
      <c r="M25" s="16">
        <v>0.88</v>
      </c>
      <c r="N25" s="16">
        <f>N22/N28</f>
        <v>1.7941969479230822</v>
      </c>
      <c r="O25" s="16">
        <f>O22/O27</f>
        <v>-0.17033387751563922</v>
      </c>
      <c r="P25" s="16">
        <v>4.3600000000000003</v>
      </c>
      <c r="Q25" s="16">
        <v>1.02</v>
      </c>
      <c r="R25" s="16">
        <v>1.1200000000000001</v>
      </c>
      <c r="S25" s="16">
        <v>0.41</v>
      </c>
      <c r="U25" s="6"/>
    </row>
    <row r="26" spans="1:21" x14ac:dyDescent="0.35">
      <c r="A26" s="23" t="s">
        <v>16</v>
      </c>
    </row>
    <row r="27" spans="1:21" x14ac:dyDescent="0.35">
      <c r="A27" s="23" t="s">
        <v>14</v>
      </c>
      <c r="B27" s="6">
        <v>68008</v>
      </c>
      <c r="C27" s="6">
        <v>68674</v>
      </c>
      <c r="D27" s="6">
        <v>68756</v>
      </c>
      <c r="E27" s="6">
        <v>68500</v>
      </c>
      <c r="F27" s="6">
        <v>68487</v>
      </c>
      <c r="G27" s="6">
        <v>67749</v>
      </c>
      <c r="H27" s="6">
        <v>68371</v>
      </c>
      <c r="I27" s="6">
        <v>68436</v>
      </c>
      <c r="J27" s="6">
        <v>68499</v>
      </c>
      <c r="K27" s="6">
        <v>68266</v>
      </c>
      <c r="L27" s="6">
        <v>68757</v>
      </c>
      <c r="M27" s="6">
        <v>69356</v>
      </c>
      <c r="N27" s="6">
        <v>69464</v>
      </c>
      <c r="O27" s="6">
        <v>69217</v>
      </c>
      <c r="P27" s="6">
        <v>69199</v>
      </c>
      <c r="Q27" s="6">
        <v>68675</v>
      </c>
      <c r="R27" s="6">
        <v>68516</v>
      </c>
      <c r="S27" s="6">
        <v>67230</v>
      </c>
      <c r="U27" s="6"/>
    </row>
    <row r="28" spans="1:21" x14ac:dyDescent="0.35">
      <c r="A28" s="23" t="s">
        <v>15</v>
      </c>
      <c r="B28" s="6">
        <v>70051</v>
      </c>
      <c r="C28" s="6">
        <v>70796</v>
      </c>
      <c r="D28" s="6">
        <v>71075</v>
      </c>
      <c r="E28" s="6">
        <v>68500</v>
      </c>
      <c r="F28" s="6">
        <v>70671</v>
      </c>
      <c r="G28" s="6">
        <v>67749</v>
      </c>
      <c r="H28" s="6">
        <v>71014</v>
      </c>
      <c r="I28" s="6">
        <v>70046</v>
      </c>
      <c r="J28" s="6">
        <v>70092</v>
      </c>
      <c r="K28" s="6">
        <v>70239</v>
      </c>
      <c r="L28" s="6">
        <v>70095</v>
      </c>
      <c r="M28" s="6">
        <v>70601</v>
      </c>
      <c r="N28" s="6">
        <v>73065</v>
      </c>
      <c r="O28" s="6">
        <v>69217</v>
      </c>
      <c r="P28" s="6">
        <v>71651</v>
      </c>
      <c r="Q28" s="6">
        <v>71461</v>
      </c>
      <c r="R28" s="6">
        <v>70312</v>
      </c>
      <c r="S28" s="6">
        <v>67663</v>
      </c>
      <c r="U28" s="6"/>
    </row>
    <row r="29" spans="1:21" x14ac:dyDescent="0.35">
      <c r="P29" s="6"/>
    </row>
  </sheetData>
  <mergeCells count="4">
    <mergeCell ref="B4:F4"/>
    <mergeCell ref="G4:K4"/>
    <mergeCell ref="L4:P4"/>
    <mergeCell ref="Q4:S4"/>
  </mergeCells>
  <pageMargins left="0.7" right="0.7" top="0.75" bottom="0.75" header="0.3" footer="0.3"/>
  <pageSetup scale="56" fitToHeight="0" orientation="landscape"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T74"/>
  <sheetViews>
    <sheetView topLeftCell="A19" zoomScale="90" zoomScaleNormal="90" workbookViewId="0">
      <selection activeCell="I36" sqref="I36"/>
    </sheetView>
  </sheetViews>
  <sheetFormatPr defaultRowHeight="14.5" x14ac:dyDescent="0.35"/>
  <cols>
    <col min="1" max="1" width="51.81640625" customWidth="1"/>
    <col min="2" max="2" width="3.54296875" style="5" customWidth="1"/>
    <col min="3" max="5" width="13" customWidth="1"/>
    <col min="6" max="6" width="3.54296875" style="5" customWidth="1"/>
    <col min="7" max="9" width="13" customWidth="1"/>
    <col min="10" max="10" width="3.54296875" style="5" customWidth="1"/>
    <col min="11" max="13" width="13" customWidth="1"/>
    <col min="14" max="14" width="3.54296875" style="5" customWidth="1"/>
    <col min="15" max="17" width="12.54296875" customWidth="1"/>
    <col min="18" max="18" width="3.54296875" style="5" customWidth="1"/>
    <col min="19" max="20" width="12.54296875" customWidth="1"/>
    <col min="21" max="21" width="12.81640625" customWidth="1"/>
    <col min="22" max="22" width="3.54296875" style="5" customWidth="1"/>
    <col min="23" max="23" width="13" customWidth="1"/>
    <col min="24" max="25" width="12.54296875" customWidth="1"/>
    <col min="26" max="26" width="3.54296875" style="5" customWidth="1"/>
    <col min="27" max="29" width="12.54296875" customWidth="1"/>
    <col min="30" max="30" width="3.54296875" style="5" customWidth="1"/>
    <col min="31" max="33" width="12.54296875" customWidth="1"/>
    <col min="34" max="34" width="3.54296875" style="5" customWidth="1"/>
    <col min="35" max="37" width="12.54296875" customWidth="1"/>
    <col min="38" max="38" width="3.54296875" style="5" customWidth="1"/>
    <col min="39" max="41" width="12.54296875" customWidth="1"/>
    <col min="42" max="42" width="3.54296875" style="5" customWidth="1"/>
    <col min="43" max="45" width="12.54296875" customWidth="1"/>
    <col min="46" max="46" width="3.54296875" style="5" customWidth="1"/>
    <col min="47" max="49" width="12.54296875" customWidth="1"/>
    <col min="50" max="50" width="3.54296875" style="5" customWidth="1"/>
    <col min="51" max="53" width="12.54296875" customWidth="1"/>
    <col min="54" max="54" width="3.54296875" style="5" customWidth="1"/>
    <col min="55" max="57" width="12.54296875" customWidth="1"/>
    <col min="58" max="58" width="3.54296875" style="5" customWidth="1"/>
    <col min="59" max="61" width="12.54296875" customWidth="1"/>
    <col min="62" max="62" width="3.54296875" style="5" customWidth="1"/>
    <col min="63" max="65" width="12.54296875" customWidth="1"/>
    <col min="66" max="66" width="3.54296875" style="5" customWidth="1"/>
    <col min="67" max="69" width="12.54296875" customWidth="1"/>
    <col min="70" max="70" width="3.54296875" style="5" customWidth="1"/>
    <col min="71" max="73" width="12.54296875" customWidth="1"/>
    <col min="74" max="74" width="3.54296875" style="5" customWidth="1"/>
    <col min="75" max="77" width="12.54296875" customWidth="1"/>
    <col min="78" max="78" width="3.54296875" style="5" customWidth="1"/>
    <col min="79" max="98" width="12.54296875" customWidth="1"/>
  </cols>
  <sheetData>
    <row r="1" spans="1:98" x14ac:dyDescent="0.35">
      <c r="A1" s="1" t="s">
        <v>1</v>
      </c>
      <c r="S1" s="1"/>
      <c r="T1" s="1"/>
      <c r="U1" s="1"/>
      <c r="W1" s="1"/>
      <c r="X1" s="1"/>
      <c r="Y1" s="1"/>
      <c r="AA1" s="1"/>
      <c r="AB1" s="1"/>
      <c r="AC1" s="1"/>
      <c r="AE1" s="1"/>
      <c r="AF1" s="1"/>
      <c r="AG1" s="1"/>
      <c r="AI1" s="1"/>
      <c r="AJ1" s="1"/>
      <c r="AK1" s="1"/>
      <c r="AM1" s="1"/>
      <c r="AN1" s="1"/>
      <c r="AO1" s="1"/>
      <c r="AQ1" s="1"/>
      <c r="AR1" s="1"/>
      <c r="AS1" s="1"/>
      <c r="AU1" s="1"/>
      <c r="AV1" s="1"/>
      <c r="AW1" s="1"/>
      <c r="AX1" s="1"/>
      <c r="AY1" s="1"/>
      <c r="AZ1" s="1"/>
      <c r="BA1" s="1"/>
      <c r="BB1" s="1"/>
      <c r="BC1" s="1"/>
      <c r="BD1" s="1"/>
      <c r="BE1" s="1"/>
      <c r="BF1" s="1"/>
      <c r="BG1" s="1"/>
      <c r="BH1" s="1"/>
      <c r="BI1" s="1"/>
      <c r="BJ1" s="1"/>
      <c r="BK1" s="1"/>
      <c r="BN1"/>
      <c r="BR1"/>
      <c r="BV1"/>
      <c r="BZ1"/>
    </row>
    <row r="2" spans="1:98" x14ac:dyDescent="0.35">
      <c r="A2" s="1" t="s">
        <v>17</v>
      </c>
      <c r="S2" s="1"/>
      <c r="T2" s="1"/>
      <c r="U2" s="1"/>
      <c r="W2" s="1"/>
      <c r="X2" s="1"/>
      <c r="Y2" s="1"/>
      <c r="AA2" s="1"/>
      <c r="AB2" s="1"/>
      <c r="AC2" s="1"/>
      <c r="AE2" s="1"/>
      <c r="AF2" s="1"/>
      <c r="AG2" s="1"/>
      <c r="AI2" s="1"/>
      <c r="AJ2" s="1"/>
      <c r="AK2" s="1"/>
      <c r="AM2" s="1"/>
      <c r="AN2" s="1"/>
      <c r="AO2" s="1"/>
      <c r="AQ2" s="1"/>
      <c r="AR2" s="1"/>
      <c r="AS2" s="1"/>
      <c r="AU2" s="1"/>
      <c r="AV2" s="1"/>
      <c r="AW2" s="1"/>
      <c r="AX2" s="1"/>
      <c r="AY2" s="1"/>
      <c r="AZ2" s="1"/>
      <c r="BA2" s="1"/>
      <c r="BB2" s="1"/>
      <c r="BC2" s="1"/>
      <c r="BD2" s="1"/>
      <c r="BE2" s="1"/>
      <c r="BF2" s="1"/>
      <c r="BG2" s="1"/>
      <c r="BH2" s="1"/>
      <c r="BI2" s="1"/>
      <c r="BJ2" s="1"/>
      <c r="BN2"/>
      <c r="BR2"/>
      <c r="BV2"/>
      <c r="BZ2"/>
    </row>
    <row r="3" spans="1:98" x14ac:dyDescent="0.35">
      <c r="A3" s="23" t="s">
        <v>55</v>
      </c>
      <c r="AX3" s="1"/>
      <c r="BB3" s="1"/>
      <c r="BF3" s="1"/>
      <c r="BJ3" s="1"/>
      <c r="BN3"/>
      <c r="BR3"/>
      <c r="BV3"/>
      <c r="BZ3"/>
    </row>
    <row r="4" spans="1:98" x14ac:dyDescent="0.35">
      <c r="A4" s="23"/>
      <c r="C4" s="28" t="s">
        <v>18</v>
      </c>
      <c r="D4" s="28"/>
      <c r="E4" s="28"/>
      <c r="G4" s="28" t="s">
        <v>19</v>
      </c>
      <c r="H4" s="28"/>
      <c r="I4" s="28"/>
      <c r="K4" s="28" t="s">
        <v>20</v>
      </c>
      <c r="L4" s="28"/>
      <c r="M4" s="28"/>
      <c r="O4" s="28" t="s">
        <v>21</v>
      </c>
      <c r="P4" s="28"/>
      <c r="Q4" s="28"/>
      <c r="S4" s="28" t="s">
        <v>22</v>
      </c>
      <c r="T4" s="28"/>
      <c r="U4" s="28"/>
      <c r="W4" s="28" t="s">
        <v>23</v>
      </c>
      <c r="X4" s="28"/>
      <c r="Y4" s="28"/>
      <c r="AA4" s="28" t="s">
        <v>24</v>
      </c>
      <c r="AB4" s="28"/>
      <c r="AC4" s="28"/>
      <c r="AE4" s="28" t="s">
        <v>25</v>
      </c>
      <c r="AF4" s="28"/>
      <c r="AG4" s="28"/>
      <c r="AI4" s="28" t="s">
        <v>26</v>
      </c>
      <c r="AJ4" s="28"/>
      <c r="AK4" s="28"/>
      <c r="AM4" s="28" t="s">
        <v>27</v>
      </c>
      <c r="AN4" s="28"/>
      <c r="AO4" s="28"/>
      <c r="AQ4" s="28" t="s">
        <v>28</v>
      </c>
      <c r="AR4" s="28"/>
      <c r="AS4" s="28"/>
      <c r="AU4" s="28"/>
      <c r="AV4" s="28"/>
      <c r="AW4" s="28"/>
      <c r="AX4" s="1"/>
      <c r="AY4" s="28"/>
      <c r="AZ4" s="28"/>
      <c r="BA4" s="28"/>
      <c r="BB4" s="1"/>
      <c r="BC4" s="28"/>
      <c r="BD4" s="28"/>
      <c r="BE4" s="28"/>
      <c r="BF4" s="1"/>
      <c r="BG4" s="28"/>
      <c r="BH4" s="28"/>
      <c r="BI4" s="28"/>
      <c r="BJ4" s="1"/>
      <c r="BN4"/>
      <c r="BR4"/>
      <c r="BV4"/>
      <c r="BZ4"/>
      <c r="CA4" s="1"/>
      <c r="CB4" s="1"/>
      <c r="CC4" s="1"/>
      <c r="CD4" s="1"/>
      <c r="CE4" s="1"/>
      <c r="CF4" s="1"/>
      <c r="CG4" s="1"/>
      <c r="CH4" s="1"/>
      <c r="CI4" s="1"/>
      <c r="CJ4" s="1"/>
      <c r="CK4" s="1"/>
      <c r="CL4" s="1"/>
      <c r="CM4" s="1"/>
      <c r="CN4" s="1"/>
      <c r="CO4" s="1"/>
      <c r="CP4" s="1"/>
      <c r="CQ4" s="1"/>
      <c r="CR4" s="1"/>
      <c r="CS4" s="1"/>
      <c r="CT4" s="1"/>
    </row>
    <row r="5" spans="1:98" x14ac:dyDescent="0.35">
      <c r="A5" s="23"/>
      <c r="C5" s="2" t="s">
        <v>29</v>
      </c>
      <c r="D5" s="2" t="s">
        <v>30</v>
      </c>
      <c r="E5" s="2" t="s">
        <v>31</v>
      </c>
      <c r="G5" s="2" t="s">
        <v>29</v>
      </c>
      <c r="H5" s="2" t="s">
        <v>30</v>
      </c>
      <c r="I5" s="2" t="s">
        <v>31</v>
      </c>
      <c r="K5" s="2" t="s">
        <v>29</v>
      </c>
      <c r="L5" s="2" t="s">
        <v>30</v>
      </c>
      <c r="M5" s="2" t="s">
        <v>31</v>
      </c>
      <c r="O5" s="2" t="s">
        <v>29</v>
      </c>
      <c r="P5" s="2" t="s">
        <v>30</v>
      </c>
      <c r="Q5" s="2" t="s">
        <v>31</v>
      </c>
      <c r="S5" s="2" t="s">
        <v>29</v>
      </c>
      <c r="T5" s="2" t="s">
        <v>30</v>
      </c>
      <c r="U5" s="2" t="s">
        <v>31</v>
      </c>
      <c r="W5" s="2" t="s">
        <v>29</v>
      </c>
      <c r="X5" s="2" t="s">
        <v>30</v>
      </c>
      <c r="Y5" s="2" t="s">
        <v>31</v>
      </c>
      <c r="AA5" s="2" t="s">
        <v>29</v>
      </c>
      <c r="AB5" s="2" t="s">
        <v>30</v>
      </c>
      <c r="AC5" s="2" t="s">
        <v>31</v>
      </c>
      <c r="AE5" s="2" t="s">
        <v>29</v>
      </c>
      <c r="AF5" s="2" t="s">
        <v>30</v>
      </c>
      <c r="AG5" s="2" t="s">
        <v>31</v>
      </c>
      <c r="AI5" s="2" t="s">
        <v>29</v>
      </c>
      <c r="AJ5" s="2" t="s">
        <v>30</v>
      </c>
      <c r="AK5" s="2" t="s">
        <v>31</v>
      </c>
      <c r="AM5" s="2" t="s">
        <v>29</v>
      </c>
      <c r="AN5" s="2" t="s">
        <v>30</v>
      </c>
      <c r="AO5" s="2" t="s">
        <v>31</v>
      </c>
      <c r="AQ5" s="2" t="s">
        <v>29</v>
      </c>
      <c r="AR5" s="2" t="s">
        <v>30</v>
      </c>
      <c r="AS5" s="2" t="s">
        <v>31</v>
      </c>
      <c r="AU5" s="2"/>
      <c r="AV5" s="2"/>
      <c r="AW5" s="2"/>
      <c r="AX5" s="1"/>
      <c r="AY5" s="2"/>
      <c r="AZ5" s="2"/>
      <c r="BA5" s="2"/>
      <c r="BB5" s="1"/>
      <c r="BC5" s="2"/>
      <c r="BD5" s="2"/>
      <c r="BE5" s="2"/>
      <c r="BF5" s="1"/>
      <c r="BG5" s="2"/>
      <c r="BH5" s="2"/>
      <c r="BI5" s="2"/>
      <c r="BJ5" s="1"/>
      <c r="BN5"/>
      <c r="BR5"/>
      <c r="BV5"/>
      <c r="BZ5"/>
      <c r="CA5" s="2"/>
      <c r="CB5" s="2"/>
      <c r="CC5" s="2"/>
      <c r="CD5" s="2"/>
      <c r="CE5" s="2"/>
      <c r="CF5" s="2"/>
      <c r="CG5" s="2"/>
      <c r="CH5" s="2"/>
      <c r="CI5" s="2"/>
      <c r="CJ5" s="2"/>
      <c r="CK5" s="2"/>
      <c r="CL5" s="2"/>
      <c r="CM5" s="2"/>
      <c r="CN5" s="2"/>
      <c r="CO5" s="2"/>
      <c r="CP5" s="2"/>
      <c r="CQ5" s="2"/>
      <c r="CR5" s="2"/>
      <c r="CS5" s="2"/>
      <c r="CT5" s="2"/>
    </row>
    <row r="6" spans="1:98" x14ac:dyDescent="0.35">
      <c r="A6" s="23" t="s">
        <v>7</v>
      </c>
      <c r="C6" s="7">
        <v>384014</v>
      </c>
      <c r="D6" s="7"/>
      <c r="E6" s="7">
        <f>+C6+D6</f>
        <v>384014</v>
      </c>
      <c r="G6" s="7">
        <v>378045</v>
      </c>
      <c r="H6" s="7"/>
      <c r="I6" s="7">
        <f>+G6+H6</f>
        <v>378045</v>
      </c>
      <c r="K6" s="7">
        <v>372764</v>
      </c>
      <c r="L6" s="7"/>
      <c r="M6" s="7">
        <f>+K6+L6</f>
        <v>372764</v>
      </c>
      <c r="O6" s="7">
        <v>391110</v>
      </c>
      <c r="P6" s="7"/>
      <c r="Q6" s="7">
        <f>+O6+P6</f>
        <v>391110</v>
      </c>
      <c r="S6" s="7">
        <v>378734</v>
      </c>
      <c r="T6" s="7"/>
      <c r="U6" s="7">
        <f>+S6+T6</f>
        <v>378734</v>
      </c>
      <c r="W6" s="7">
        <v>394091</v>
      </c>
      <c r="X6" s="7"/>
      <c r="Y6" s="7">
        <f>+W6+X6</f>
        <v>394091</v>
      </c>
      <c r="AA6" s="7">
        <v>369975</v>
      </c>
      <c r="AB6" s="7"/>
      <c r="AC6" s="7">
        <f>+AA6+AB6</f>
        <v>369975</v>
      </c>
      <c r="AD6" s="21"/>
      <c r="AE6" s="7">
        <v>353999</v>
      </c>
      <c r="AF6" s="7"/>
      <c r="AG6" s="7">
        <f>+AE6+AF6</f>
        <v>353999</v>
      </c>
      <c r="AH6" s="21"/>
      <c r="AI6" s="7">
        <v>319946</v>
      </c>
      <c r="AJ6" s="7"/>
      <c r="AK6" s="7">
        <f>+AI6+AJ6</f>
        <v>319946</v>
      </c>
      <c r="AL6" s="21"/>
      <c r="AM6" s="7">
        <v>321700</v>
      </c>
      <c r="AN6" s="7"/>
      <c r="AO6" s="7">
        <f>+AM6+AN6</f>
        <v>321700</v>
      </c>
      <c r="AP6" s="21"/>
      <c r="AQ6" s="7">
        <v>300784</v>
      </c>
      <c r="AR6" s="7"/>
      <c r="AS6" s="7">
        <f>+AQ6+AR6</f>
        <v>300784</v>
      </c>
      <c r="AU6" s="6"/>
      <c r="AV6" s="6"/>
      <c r="AW6" s="7"/>
      <c r="AX6" s="1"/>
      <c r="AY6" s="6"/>
      <c r="AZ6" s="6"/>
      <c r="BA6" s="7"/>
      <c r="BB6" s="1"/>
      <c r="BC6" s="6"/>
      <c r="BD6" s="6"/>
      <c r="BE6" s="7"/>
      <c r="BF6" s="1"/>
      <c r="BG6" s="6"/>
      <c r="BH6" s="6"/>
      <c r="BI6" s="7"/>
      <c r="BJ6" s="1"/>
      <c r="BN6"/>
      <c r="BR6"/>
      <c r="BV6"/>
      <c r="BZ6"/>
      <c r="CA6" s="6"/>
      <c r="CB6" s="6"/>
      <c r="CC6" s="6"/>
      <c r="CD6" s="6"/>
      <c r="CE6" s="6"/>
      <c r="CF6" s="6"/>
      <c r="CG6" s="6"/>
      <c r="CH6" s="6"/>
      <c r="CI6" s="6"/>
      <c r="CJ6" s="6"/>
      <c r="CK6" s="6"/>
      <c r="CL6" s="6"/>
      <c r="CM6" s="6"/>
      <c r="CN6" s="6"/>
      <c r="CO6" s="6"/>
      <c r="CP6" s="6"/>
      <c r="CQ6" s="6"/>
      <c r="CR6" s="6"/>
      <c r="CS6" s="6"/>
      <c r="CT6" s="6"/>
    </row>
    <row r="7" spans="1:98" x14ac:dyDescent="0.35">
      <c r="A7" s="23" t="s">
        <v>56</v>
      </c>
      <c r="C7" s="7">
        <v>161648</v>
      </c>
      <c r="D7" s="7">
        <v>-21604</v>
      </c>
      <c r="E7" s="7">
        <f>+C7+D7</f>
        <v>140044</v>
      </c>
      <c r="G7" s="7">
        <v>137034</v>
      </c>
      <c r="H7" s="7">
        <v>-14451</v>
      </c>
      <c r="I7" s="7">
        <f>+G7+H7</f>
        <v>122583</v>
      </c>
      <c r="K7" s="7">
        <v>135064</v>
      </c>
      <c r="L7" s="7">
        <v>-11903</v>
      </c>
      <c r="M7" s="7">
        <f>+K7+L7</f>
        <v>123161</v>
      </c>
      <c r="O7" s="7">
        <v>142565</v>
      </c>
      <c r="P7" s="7">
        <v>-17273</v>
      </c>
      <c r="Q7" s="7">
        <f>+O7+P7</f>
        <v>125292</v>
      </c>
      <c r="S7" s="7">
        <v>136608</v>
      </c>
      <c r="T7" s="7">
        <f>-16327</f>
        <v>-16327</v>
      </c>
      <c r="U7" s="7">
        <f>+S7+T7</f>
        <v>120281</v>
      </c>
      <c r="W7" s="7">
        <v>138317</v>
      </c>
      <c r="X7" s="7">
        <v>-13671</v>
      </c>
      <c r="Y7" s="7">
        <f>+W7+X7</f>
        <v>124646</v>
      </c>
      <c r="AA7" s="7">
        <v>128129</v>
      </c>
      <c r="AB7" s="7">
        <f>-12564+1</f>
        <v>-12563</v>
      </c>
      <c r="AC7" s="7">
        <f>+AA7+AB7</f>
        <v>115566</v>
      </c>
      <c r="AD7" s="21"/>
      <c r="AE7" s="7">
        <v>124130</v>
      </c>
      <c r="AF7" s="7">
        <v>-15322</v>
      </c>
      <c r="AG7" s="7">
        <f>+AE7+AF7</f>
        <v>108808</v>
      </c>
      <c r="AH7" s="21"/>
      <c r="AI7" s="7">
        <v>119995</v>
      </c>
      <c r="AJ7" s="7">
        <v>-14903</v>
      </c>
      <c r="AK7" s="7">
        <f>+AI7+AJ7</f>
        <v>105092</v>
      </c>
      <c r="AL7" s="21"/>
      <c r="AM7" s="7">
        <v>119053</v>
      </c>
      <c r="AN7" s="7">
        <v>-21180</v>
      </c>
      <c r="AO7" s="7">
        <f>+AM7+AN7</f>
        <v>97873</v>
      </c>
      <c r="AP7" s="21"/>
      <c r="AQ7" s="7">
        <v>223708</v>
      </c>
      <c r="AR7" s="7">
        <v>-129327</v>
      </c>
      <c r="AS7" s="7">
        <f>+AQ7+AR7</f>
        <v>94381</v>
      </c>
      <c r="AU7" s="6"/>
      <c r="AV7" s="6"/>
      <c r="AW7" s="7"/>
      <c r="AX7" s="1"/>
      <c r="AY7" s="6"/>
      <c r="AZ7" s="6"/>
      <c r="BA7" s="7"/>
      <c r="BB7" s="1"/>
      <c r="BC7" s="6"/>
      <c r="BD7" s="6"/>
      <c r="BE7" s="7"/>
      <c r="BF7" s="1"/>
      <c r="BG7" s="6"/>
      <c r="BH7" s="6"/>
      <c r="BI7" s="7"/>
      <c r="BJ7" s="1"/>
      <c r="BN7"/>
      <c r="BR7"/>
      <c r="BV7"/>
      <c r="BZ7"/>
      <c r="CA7" s="6"/>
      <c r="CB7" s="6"/>
      <c r="CC7" s="6"/>
      <c r="CD7" s="6"/>
      <c r="CE7" s="6"/>
      <c r="CF7" s="6"/>
      <c r="CG7" s="6"/>
      <c r="CH7" s="6"/>
      <c r="CI7" s="6"/>
      <c r="CJ7" s="6"/>
      <c r="CK7" s="6"/>
      <c r="CL7" s="6"/>
      <c r="CM7" s="6"/>
      <c r="CN7" s="6"/>
      <c r="CO7" s="6"/>
      <c r="CP7" s="6"/>
      <c r="CQ7" s="6"/>
      <c r="CR7" s="6"/>
      <c r="CS7" s="6"/>
      <c r="CT7" s="6"/>
    </row>
    <row r="8" spans="1:98" x14ac:dyDescent="0.35">
      <c r="A8" s="23" t="s">
        <v>47</v>
      </c>
      <c r="C8" s="7">
        <f t="shared" ref="C8" si="0">+C6-C7</f>
        <v>222366</v>
      </c>
      <c r="D8" s="7">
        <f>+D6-D7</f>
        <v>21604</v>
      </c>
      <c r="E8" s="7">
        <f>+C8+D8</f>
        <v>243970</v>
      </c>
      <c r="G8" s="7">
        <f t="shared" ref="G8" si="1">+G6-G7</f>
        <v>241011</v>
      </c>
      <c r="H8" s="7">
        <f>+H6-H7</f>
        <v>14451</v>
      </c>
      <c r="I8" s="7">
        <f>+G8+H8</f>
        <v>255462</v>
      </c>
      <c r="K8" s="7">
        <f t="shared" ref="K8" si="2">+K6-K7</f>
        <v>237700</v>
      </c>
      <c r="L8" s="7">
        <f>+L6-L7</f>
        <v>11903</v>
      </c>
      <c r="M8" s="7">
        <f>+K8+L8</f>
        <v>249603</v>
      </c>
      <c r="O8" s="7">
        <f t="shared" ref="O8" si="3">+O6-O7</f>
        <v>248545</v>
      </c>
      <c r="P8" s="7">
        <f>+P6-P7</f>
        <v>17273</v>
      </c>
      <c r="Q8" s="7">
        <f>+O8+P8</f>
        <v>265818</v>
      </c>
      <c r="S8" s="7">
        <f t="shared" ref="S8" si="4">+S6-S7</f>
        <v>242126</v>
      </c>
      <c r="T8" s="7">
        <f>+T6-T7</f>
        <v>16327</v>
      </c>
      <c r="U8" s="7">
        <f>+S8+T8</f>
        <v>258453</v>
      </c>
      <c r="W8" s="7">
        <f t="shared" ref="W8" si="5">+W6-W7</f>
        <v>255774</v>
      </c>
      <c r="X8" s="7">
        <f>+X6-X7</f>
        <v>13671</v>
      </c>
      <c r="Y8" s="7">
        <f>+W8+X8</f>
        <v>269445</v>
      </c>
      <c r="AA8" s="7">
        <f t="shared" ref="AA8" si="6">+AA6-AA7</f>
        <v>241846</v>
      </c>
      <c r="AB8" s="7">
        <f>+AB6-AB7</f>
        <v>12563</v>
      </c>
      <c r="AC8" s="7">
        <f>+AA8+AB8</f>
        <v>254409</v>
      </c>
      <c r="AD8" s="21"/>
      <c r="AE8" s="7">
        <f t="shared" ref="AE8" si="7">+AE6-AE7</f>
        <v>229869</v>
      </c>
      <c r="AF8" s="7">
        <f>+AF6-AF7</f>
        <v>15322</v>
      </c>
      <c r="AG8" s="7">
        <f>+AE8+AF8</f>
        <v>245191</v>
      </c>
      <c r="AH8" s="21"/>
      <c r="AI8" s="7">
        <f t="shared" ref="AI8" si="8">+AI6-AI7</f>
        <v>199951</v>
      </c>
      <c r="AJ8" s="7">
        <f>+AJ6-AJ7</f>
        <v>14903</v>
      </c>
      <c r="AK8" s="7">
        <f>+AI8+AJ8</f>
        <v>214854</v>
      </c>
      <c r="AL8" s="21"/>
      <c r="AM8" s="7">
        <f t="shared" ref="AM8" si="9">+AM6-AM7</f>
        <v>202647</v>
      </c>
      <c r="AN8" s="7">
        <f>+AN6-AN7</f>
        <v>21180</v>
      </c>
      <c r="AO8" s="7">
        <f>+AM8+AN8</f>
        <v>223827</v>
      </c>
      <c r="AP8" s="21"/>
      <c r="AQ8" s="7">
        <f t="shared" ref="AQ8" si="10">+AQ6-AQ7</f>
        <v>77076</v>
      </c>
      <c r="AR8" s="7">
        <f>+AR6-AR7</f>
        <v>129327</v>
      </c>
      <c r="AS8" s="7">
        <f>+AQ8+AR8</f>
        <v>206403</v>
      </c>
      <c r="AU8" s="7"/>
      <c r="AV8" s="7"/>
      <c r="AW8" s="7"/>
      <c r="AX8" s="1"/>
      <c r="AY8" s="7"/>
      <c r="AZ8" s="7"/>
      <c r="BA8" s="7"/>
      <c r="BB8" s="1"/>
      <c r="BC8" s="7"/>
      <c r="BD8" s="7"/>
      <c r="BE8" s="7"/>
      <c r="BF8" s="1"/>
      <c r="BG8" s="7"/>
      <c r="BH8" s="7"/>
      <c r="BI8" s="7"/>
      <c r="BJ8" s="1"/>
      <c r="BN8"/>
      <c r="BR8"/>
      <c r="BV8"/>
      <c r="BZ8"/>
      <c r="CA8" s="7"/>
      <c r="CB8" s="7"/>
      <c r="CC8" s="7"/>
      <c r="CD8" s="7"/>
      <c r="CE8" s="7"/>
      <c r="CF8" s="7"/>
      <c r="CG8" s="7"/>
      <c r="CH8" s="7"/>
      <c r="CI8" s="7"/>
      <c r="CJ8" s="7"/>
      <c r="CK8" s="7"/>
      <c r="CL8" s="7"/>
      <c r="CM8" s="7"/>
      <c r="CN8" s="7"/>
      <c r="CO8" s="7"/>
      <c r="CP8" s="7"/>
      <c r="CQ8" s="7"/>
      <c r="CR8" s="7"/>
      <c r="CS8" s="7"/>
      <c r="CT8" s="7"/>
    </row>
    <row r="9" spans="1:98" x14ac:dyDescent="0.35">
      <c r="A9" s="23" t="s">
        <v>32</v>
      </c>
      <c r="C9" s="7"/>
      <c r="D9" s="7"/>
      <c r="E9" s="7"/>
      <c r="G9" s="7"/>
      <c r="H9" s="7"/>
      <c r="I9" s="7"/>
      <c r="K9" s="7"/>
      <c r="L9" s="7"/>
      <c r="M9" s="7"/>
      <c r="O9" s="7"/>
      <c r="P9" s="7"/>
      <c r="Q9" s="7"/>
      <c r="S9" s="7"/>
      <c r="T9" s="7"/>
      <c r="U9" s="7"/>
      <c r="W9" s="7"/>
      <c r="X9" s="7"/>
      <c r="Y9" s="7"/>
      <c r="AA9" s="7"/>
      <c r="AB9" s="7"/>
      <c r="AC9" s="7"/>
      <c r="AD9" s="21"/>
      <c r="AE9" s="7"/>
      <c r="AF9" s="7"/>
      <c r="AG9" s="7"/>
      <c r="AH9" s="21"/>
      <c r="AI9" s="7"/>
      <c r="AJ9" s="7"/>
      <c r="AK9" s="7"/>
      <c r="AL9" s="21"/>
      <c r="AM9" s="7"/>
      <c r="AN9" s="7"/>
      <c r="AO9" s="7"/>
      <c r="AP9" s="21"/>
      <c r="AQ9" s="7"/>
      <c r="AR9" s="7"/>
      <c r="AS9" s="7"/>
      <c r="AU9" s="6"/>
      <c r="AV9" s="6"/>
      <c r="AW9" s="6"/>
      <c r="AX9" s="1"/>
      <c r="AY9" s="6"/>
      <c r="AZ9" s="6"/>
      <c r="BA9" s="6"/>
      <c r="BB9" s="1"/>
      <c r="BC9" s="6"/>
      <c r="BD9" s="6"/>
      <c r="BE9" s="6"/>
      <c r="BF9" s="1"/>
      <c r="BG9" s="6"/>
      <c r="BH9" s="6"/>
      <c r="BI9" s="6"/>
      <c r="BJ9" s="1"/>
      <c r="BN9"/>
      <c r="BR9"/>
      <c r="BV9"/>
      <c r="BZ9"/>
      <c r="CA9" s="6"/>
      <c r="CB9" s="6"/>
      <c r="CC9" s="6"/>
      <c r="CD9" s="6"/>
      <c r="CE9" s="6"/>
      <c r="CF9" s="6"/>
      <c r="CG9" s="6"/>
      <c r="CH9" s="6"/>
      <c r="CI9" s="6"/>
      <c r="CJ9" s="6"/>
      <c r="CK9" s="6"/>
      <c r="CL9" s="6"/>
      <c r="CM9" s="6"/>
      <c r="CN9" s="6"/>
      <c r="CO9" s="6"/>
      <c r="CP9" s="6"/>
      <c r="CQ9" s="6"/>
      <c r="CR9" s="6"/>
      <c r="CS9" s="6"/>
      <c r="CT9" s="6"/>
    </row>
    <row r="10" spans="1:98" x14ac:dyDescent="0.35">
      <c r="A10" s="23" t="s">
        <v>33</v>
      </c>
      <c r="C10" s="7">
        <v>48828</v>
      </c>
      <c r="D10" s="7">
        <v>-6313</v>
      </c>
      <c r="E10" s="7">
        <f t="shared" ref="E10:E21" si="11">+C10+D10</f>
        <v>42515</v>
      </c>
      <c r="G10" s="7">
        <v>41041</v>
      </c>
      <c r="H10" s="7">
        <v>-4631</v>
      </c>
      <c r="I10" s="7">
        <f t="shared" ref="I10:I21" si="12">+G10+H10</f>
        <v>36410</v>
      </c>
      <c r="K10" s="7">
        <v>42503</v>
      </c>
      <c r="L10" s="7">
        <v>-3747</v>
      </c>
      <c r="M10" s="7">
        <f t="shared" ref="M10:M13" si="13">+K10+L10</f>
        <v>38756</v>
      </c>
      <c r="O10" s="7">
        <v>43640</v>
      </c>
      <c r="P10" s="7">
        <v>-6645</v>
      </c>
      <c r="Q10" s="7">
        <f t="shared" ref="Q10:Q16" si="14">+O10+P10</f>
        <v>36995</v>
      </c>
      <c r="S10" s="7">
        <v>43719</v>
      </c>
      <c r="T10" s="7">
        <v>-3824</v>
      </c>
      <c r="U10" s="7">
        <f t="shared" ref="U10:U16" si="15">+S10+T10</f>
        <v>39895</v>
      </c>
      <c r="W10" s="7">
        <v>45035</v>
      </c>
      <c r="X10" s="7">
        <v>-3076</v>
      </c>
      <c r="Y10" s="7">
        <f t="shared" ref="Y10:Y16" si="16">+W10+X10</f>
        <v>41959</v>
      </c>
      <c r="AA10" s="7">
        <v>45546</v>
      </c>
      <c r="AB10" s="7">
        <v>-2792</v>
      </c>
      <c r="AC10" s="7">
        <f t="shared" ref="AC10:AC16" si="17">+AA10+AB10</f>
        <v>42754</v>
      </c>
      <c r="AD10" s="21"/>
      <c r="AE10" s="7">
        <v>35264</v>
      </c>
      <c r="AF10" s="7">
        <v>-2456</v>
      </c>
      <c r="AG10" s="7">
        <f>+AE10+AF10</f>
        <v>32808</v>
      </c>
      <c r="AH10" s="21"/>
      <c r="AI10" s="7">
        <v>37399</v>
      </c>
      <c r="AJ10" s="7">
        <v>-2823</v>
      </c>
      <c r="AK10" s="7">
        <f>+AI10+AJ10</f>
        <v>34576</v>
      </c>
      <c r="AL10" s="21"/>
      <c r="AM10" s="7">
        <v>36456</v>
      </c>
      <c r="AN10" s="7">
        <v>-1959</v>
      </c>
      <c r="AO10" s="7">
        <f t="shared" ref="AO10:AO13" si="18">+AM10+AN10</f>
        <v>34497</v>
      </c>
      <c r="AP10" s="21"/>
      <c r="AQ10" s="7">
        <v>32617</v>
      </c>
      <c r="AR10" s="7">
        <v>-2262</v>
      </c>
      <c r="AS10" s="7">
        <f t="shared" ref="AS10:AS13" si="19">+AQ10+AR10</f>
        <v>30355</v>
      </c>
      <c r="AU10" s="6"/>
      <c r="AV10" s="6"/>
      <c r="AW10" s="7"/>
      <c r="AX10" s="1"/>
      <c r="AY10" s="6"/>
      <c r="AZ10" s="6"/>
      <c r="BA10" s="7"/>
      <c r="BB10" s="1"/>
      <c r="BC10" s="6"/>
      <c r="BD10" s="6"/>
      <c r="BE10" s="7"/>
      <c r="BF10" s="1"/>
      <c r="BG10" s="6"/>
      <c r="BH10" s="6"/>
      <c r="BI10" s="7"/>
      <c r="BJ10" s="1"/>
      <c r="BN10"/>
      <c r="BR10"/>
      <c r="BV10"/>
      <c r="BZ10"/>
      <c r="CA10" s="6"/>
      <c r="CB10" s="6"/>
      <c r="CC10" s="6"/>
      <c r="CD10" s="6"/>
      <c r="CE10" s="6"/>
      <c r="CF10" s="6"/>
      <c r="CG10" s="6"/>
      <c r="CH10" s="6"/>
      <c r="CI10" s="6"/>
      <c r="CJ10" s="6"/>
      <c r="CK10" s="6"/>
      <c r="CL10" s="6"/>
      <c r="CM10" s="6"/>
      <c r="CN10" s="6"/>
      <c r="CO10" s="6"/>
      <c r="CP10" s="6"/>
      <c r="CQ10" s="6"/>
      <c r="CR10" s="6"/>
      <c r="CS10" s="6"/>
      <c r="CT10" s="6"/>
    </row>
    <row r="11" spans="1:98" x14ac:dyDescent="0.35">
      <c r="A11" s="23" t="s">
        <v>34</v>
      </c>
      <c r="C11" s="7">
        <v>81898</v>
      </c>
      <c r="D11" s="7">
        <v>-42107</v>
      </c>
      <c r="E11" s="7">
        <f t="shared" si="11"/>
        <v>39791</v>
      </c>
      <c r="G11" s="7">
        <v>66515</v>
      </c>
      <c r="H11" s="7">
        <v>-29126</v>
      </c>
      <c r="I11" s="7">
        <f t="shared" si="12"/>
        <v>37389</v>
      </c>
      <c r="K11" s="7">
        <v>56816</v>
      </c>
      <c r="L11" s="7">
        <v>-17546</v>
      </c>
      <c r="M11" s="7">
        <f t="shared" si="13"/>
        <v>39270</v>
      </c>
      <c r="O11" s="7">
        <v>57869</v>
      </c>
      <c r="P11" s="7">
        <v>-10720</v>
      </c>
      <c r="Q11" s="7">
        <f t="shared" si="14"/>
        <v>47149</v>
      </c>
      <c r="S11" s="7">
        <v>40516</v>
      </c>
      <c r="T11" s="7">
        <v>-8200</v>
      </c>
      <c r="U11" s="7">
        <f t="shared" si="15"/>
        <v>32316</v>
      </c>
      <c r="W11" s="7">
        <v>47409</v>
      </c>
      <c r="X11" s="7">
        <v>-10684</v>
      </c>
      <c r="Y11" s="7">
        <f t="shared" si="16"/>
        <v>36725</v>
      </c>
      <c r="AA11" s="7">
        <v>47895</v>
      </c>
      <c r="AB11" s="7">
        <v>-9359</v>
      </c>
      <c r="AC11" s="7">
        <f t="shared" si="17"/>
        <v>38536</v>
      </c>
      <c r="AD11" s="21"/>
      <c r="AE11" s="7">
        <v>40295</v>
      </c>
      <c r="AF11" s="7">
        <v>-8496</v>
      </c>
      <c r="AG11" s="7">
        <f>+AE11+AF11</f>
        <v>31799</v>
      </c>
      <c r="AH11" s="21"/>
      <c r="AI11" s="7">
        <v>35741</v>
      </c>
      <c r="AJ11" s="7">
        <v>-7552</v>
      </c>
      <c r="AK11" s="7">
        <f>+AI11+AJ11</f>
        <v>28189</v>
      </c>
      <c r="AL11" s="21"/>
      <c r="AM11" s="7">
        <v>26151</v>
      </c>
      <c r="AN11" s="7">
        <v>-956</v>
      </c>
      <c r="AO11" s="7">
        <f t="shared" si="18"/>
        <v>25195</v>
      </c>
      <c r="AP11" s="21"/>
      <c r="AQ11" s="7">
        <v>23271</v>
      </c>
      <c r="AR11" s="7">
        <v>-2756</v>
      </c>
      <c r="AS11" s="7">
        <f t="shared" si="19"/>
        <v>20515</v>
      </c>
      <c r="AU11" s="6"/>
      <c r="AV11" s="6"/>
      <c r="AW11" s="7"/>
      <c r="AX11" s="1"/>
      <c r="AY11" s="6"/>
      <c r="AZ11" s="6"/>
      <c r="BA11" s="7"/>
      <c r="BB11" s="1"/>
      <c r="BC11" s="6"/>
      <c r="BD11" s="6"/>
      <c r="BE11" s="7"/>
      <c r="BF11" s="1"/>
      <c r="BG11" s="6"/>
      <c r="BH11" s="6"/>
      <c r="BI11" s="7"/>
      <c r="BJ11" s="1"/>
      <c r="BN11"/>
      <c r="BR11"/>
      <c r="BV11"/>
      <c r="BZ11"/>
      <c r="CA11" s="6"/>
      <c r="CB11" s="6"/>
      <c r="CC11" s="6"/>
      <c r="CD11" s="6"/>
      <c r="CE11" s="6"/>
      <c r="CF11" s="6"/>
      <c r="CG11" s="6"/>
      <c r="CH11" s="6"/>
      <c r="CI11" s="6"/>
      <c r="CJ11" s="6"/>
      <c r="CK11" s="6"/>
      <c r="CL11" s="6"/>
      <c r="CM11" s="6"/>
      <c r="CN11" s="6"/>
      <c r="CO11" s="6"/>
      <c r="CP11" s="6"/>
      <c r="CQ11" s="6"/>
      <c r="CR11" s="6"/>
      <c r="CS11" s="6"/>
      <c r="CT11" s="6"/>
    </row>
    <row r="12" spans="1:98" x14ac:dyDescent="0.35">
      <c r="A12" s="23" t="s">
        <v>35</v>
      </c>
      <c r="C12" s="7">
        <v>48025</v>
      </c>
      <c r="D12" s="7">
        <v>-5915</v>
      </c>
      <c r="E12" s="7">
        <f t="shared" si="11"/>
        <v>42110</v>
      </c>
      <c r="G12" s="7">
        <v>45489</v>
      </c>
      <c r="H12" s="7">
        <v>-16398</v>
      </c>
      <c r="I12" s="7">
        <f t="shared" si="12"/>
        <v>29091</v>
      </c>
      <c r="K12" s="7">
        <v>36314</v>
      </c>
      <c r="L12" s="7">
        <v>-8995</v>
      </c>
      <c r="M12" s="7">
        <f t="shared" si="13"/>
        <v>27319</v>
      </c>
      <c r="O12" s="7">
        <v>35325</v>
      </c>
      <c r="P12" s="7">
        <v>-5482</v>
      </c>
      <c r="Q12" s="7">
        <f t="shared" si="14"/>
        <v>29843</v>
      </c>
      <c r="S12" s="7">
        <v>24148</v>
      </c>
      <c r="T12" s="7">
        <v>-3013</v>
      </c>
      <c r="U12" s="7">
        <f t="shared" si="15"/>
        <v>21135</v>
      </c>
      <c r="W12" s="7">
        <v>60601</v>
      </c>
      <c r="X12" s="7">
        <v>-40956</v>
      </c>
      <c r="Y12" s="7">
        <f t="shared" si="16"/>
        <v>19645</v>
      </c>
      <c r="AA12" s="7">
        <v>48024</v>
      </c>
      <c r="AB12" s="7">
        <v>-30197</v>
      </c>
      <c r="AC12" s="7">
        <f t="shared" si="17"/>
        <v>17827</v>
      </c>
      <c r="AD12" s="21"/>
      <c r="AE12" s="7">
        <v>16824</v>
      </c>
      <c r="AF12" s="7">
        <v>-1977</v>
      </c>
      <c r="AG12" s="7">
        <f>+AE12+AF12</f>
        <v>14847</v>
      </c>
      <c r="AH12" s="21"/>
      <c r="AI12" s="7">
        <v>14450</v>
      </c>
      <c r="AJ12" s="7">
        <v>-1904</v>
      </c>
      <c r="AK12" s="7">
        <f>+AI12+AJ12</f>
        <v>12546</v>
      </c>
      <c r="AL12" s="21"/>
      <c r="AM12" s="7">
        <v>15901</v>
      </c>
      <c r="AN12" s="7">
        <v>-1832</v>
      </c>
      <c r="AO12" s="7">
        <f t="shared" si="18"/>
        <v>14069</v>
      </c>
      <c r="AP12" s="21"/>
      <c r="AQ12" s="7">
        <v>30532</v>
      </c>
      <c r="AR12" s="7">
        <v>-17001</v>
      </c>
      <c r="AS12" s="7">
        <f t="shared" si="19"/>
        <v>13531</v>
      </c>
      <c r="AU12" s="6"/>
      <c r="AV12" s="6"/>
      <c r="AW12" s="7"/>
      <c r="AX12" s="1"/>
      <c r="AY12" s="6"/>
      <c r="AZ12" s="6"/>
      <c r="BA12" s="7"/>
      <c r="BB12" s="1"/>
      <c r="BC12" s="6"/>
      <c r="BD12" s="6"/>
      <c r="BE12" s="7"/>
      <c r="BF12" s="1"/>
      <c r="BG12" s="6"/>
      <c r="BH12" s="6"/>
      <c r="BI12" s="7"/>
      <c r="BJ12" s="1"/>
      <c r="BN12"/>
      <c r="BR12"/>
      <c r="BV12"/>
      <c r="BZ12"/>
      <c r="CA12" s="6"/>
      <c r="CB12" s="6"/>
      <c r="CC12" s="6"/>
      <c r="CD12" s="6"/>
      <c r="CE12" s="6"/>
      <c r="CF12" s="6"/>
      <c r="CG12" s="6"/>
      <c r="CH12" s="6"/>
      <c r="CI12" s="6"/>
      <c r="CJ12" s="6"/>
      <c r="CK12" s="6"/>
      <c r="CL12" s="6"/>
      <c r="CM12" s="6"/>
      <c r="CN12" s="6"/>
      <c r="CO12" s="6"/>
      <c r="CP12" s="6"/>
      <c r="CQ12" s="6"/>
      <c r="CR12" s="6"/>
      <c r="CS12" s="6"/>
      <c r="CT12" s="6"/>
    </row>
    <row r="13" spans="1:98" x14ac:dyDescent="0.35">
      <c r="A13" s="23" t="s">
        <v>11</v>
      </c>
      <c r="C13" s="7">
        <f t="shared" ref="C13" si="20">+C10+C11+C12</f>
        <v>178751</v>
      </c>
      <c r="D13" s="7">
        <f t="shared" ref="D13" si="21">SUM(D10:D12)</f>
        <v>-54335</v>
      </c>
      <c r="E13" s="7">
        <f t="shared" si="11"/>
        <v>124416</v>
      </c>
      <c r="G13" s="7">
        <f t="shared" ref="G13" si="22">+G10+G11+G12</f>
        <v>153045</v>
      </c>
      <c r="H13" s="7">
        <f t="shared" ref="H13" si="23">SUM(H10:H12)</f>
        <v>-50155</v>
      </c>
      <c r="I13" s="7">
        <f t="shared" si="12"/>
        <v>102890</v>
      </c>
      <c r="K13" s="7">
        <f t="shared" ref="K13" si="24">+K10+K11+K12</f>
        <v>135633</v>
      </c>
      <c r="L13" s="7">
        <f t="shared" ref="L13" si="25">SUM(L10:L12)</f>
        <v>-30288</v>
      </c>
      <c r="M13" s="7">
        <f t="shared" si="13"/>
        <v>105345</v>
      </c>
      <c r="O13" s="7">
        <f t="shared" ref="O13" si="26">+O10+O11+O12</f>
        <v>136834</v>
      </c>
      <c r="P13" s="7">
        <f t="shared" ref="P13" si="27">SUM(P10:P12)</f>
        <v>-22847</v>
      </c>
      <c r="Q13" s="7">
        <f t="shared" si="14"/>
        <v>113987</v>
      </c>
      <c r="S13" s="7">
        <f t="shared" ref="S13" si="28">+S10+S11+S12</f>
        <v>108383</v>
      </c>
      <c r="T13" s="7">
        <f t="shared" ref="T13" si="29">SUM(T10:T12)</f>
        <v>-15037</v>
      </c>
      <c r="U13" s="7">
        <f t="shared" si="15"/>
        <v>93346</v>
      </c>
      <c r="W13" s="7">
        <f t="shared" ref="W13" si="30">+W10+W11+W12</f>
        <v>153045</v>
      </c>
      <c r="X13" s="7">
        <f t="shared" ref="X13" si="31">SUM(X10:X12)</f>
        <v>-54716</v>
      </c>
      <c r="Y13" s="7">
        <f t="shared" si="16"/>
        <v>98329</v>
      </c>
      <c r="AA13" s="7">
        <f t="shared" ref="AA13" si="32">+AA10+AA11+AA12</f>
        <v>141465</v>
      </c>
      <c r="AB13" s="7">
        <f t="shared" ref="AB13" si="33">SUM(AB10:AB12)</f>
        <v>-42348</v>
      </c>
      <c r="AC13" s="7">
        <f t="shared" si="17"/>
        <v>99117</v>
      </c>
      <c r="AD13" s="21"/>
      <c r="AE13" s="7">
        <f t="shared" ref="AE13" si="34">+AE10+AE11+AE12</f>
        <v>92383</v>
      </c>
      <c r="AF13" s="7">
        <f t="shared" ref="AF13" si="35">SUM(AF10:AF12)</f>
        <v>-12929</v>
      </c>
      <c r="AG13" s="7">
        <f>+AE13+AF13</f>
        <v>79454</v>
      </c>
      <c r="AH13" s="21"/>
      <c r="AI13" s="7">
        <f t="shared" ref="AI13" si="36">+AI10+AI11+AI12</f>
        <v>87590</v>
      </c>
      <c r="AJ13" s="7">
        <f t="shared" ref="AJ13" si="37">SUM(AJ10:AJ12)</f>
        <v>-12279</v>
      </c>
      <c r="AK13" s="7">
        <f>+AI13+AJ13</f>
        <v>75311</v>
      </c>
      <c r="AL13" s="21"/>
      <c r="AM13" s="7">
        <f t="shared" ref="AM13" si="38">+AM10+AM11+AM12</f>
        <v>78508</v>
      </c>
      <c r="AN13" s="7">
        <f t="shared" ref="AN13" si="39">SUM(AN10:AN12)</f>
        <v>-4747</v>
      </c>
      <c r="AO13" s="7">
        <f t="shared" si="18"/>
        <v>73761</v>
      </c>
      <c r="AP13" s="21"/>
      <c r="AQ13" s="7">
        <f t="shared" ref="AQ13" si="40">+AQ10+AQ11+AQ12</f>
        <v>86420</v>
      </c>
      <c r="AR13" s="7">
        <f t="shared" ref="AR13" si="41">SUM(AR10:AR12)</f>
        <v>-22019</v>
      </c>
      <c r="AS13" s="7">
        <f t="shared" si="19"/>
        <v>64401</v>
      </c>
      <c r="AU13" s="7"/>
      <c r="AV13" s="7"/>
      <c r="AW13" s="7"/>
      <c r="AX13" s="1"/>
      <c r="AY13" s="7"/>
      <c r="AZ13" s="7"/>
      <c r="BA13" s="7"/>
      <c r="BB13" s="1"/>
      <c r="BC13" s="7"/>
      <c r="BD13" s="7"/>
      <c r="BE13" s="7"/>
      <c r="BF13" s="1"/>
      <c r="BG13" s="7"/>
      <c r="BH13" s="7"/>
      <c r="BI13" s="7"/>
      <c r="BJ13" s="1"/>
      <c r="BN13"/>
      <c r="BR13"/>
      <c r="BV13"/>
      <c r="BZ13"/>
      <c r="CA13" s="7"/>
      <c r="CB13" s="7"/>
      <c r="CC13" s="7"/>
      <c r="CD13" s="7"/>
      <c r="CE13" s="7"/>
      <c r="CF13" s="7"/>
      <c r="CG13" s="7"/>
      <c r="CH13" s="7"/>
      <c r="CI13" s="7"/>
      <c r="CJ13" s="7"/>
      <c r="CK13" s="7"/>
      <c r="CL13" s="7"/>
      <c r="CM13" s="7"/>
      <c r="CN13" s="7"/>
      <c r="CO13" s="7"/>
      <c r="CP13" s="7"/>
      <c r="CQ13" s="7"/>
      <c r="CR13" s="7"/>
      <c r="CS13" s="7"/>
      <c r="CT13" s="7"/>
    </row>
    <row r="14" spans="1:98" x14ac:dyDescent="0.35">
      <c r="A14" s="23" t="s">
        <v>12</v>
      </c>
      <c r="C14" s="7"/>
      <c r="D14" s="7"/>
      <c r="E14" s="7">
        <f t="shared" si="11"/>
        <v>0</v>
      </c>
      <c r="G14" s="7">
        <v>0</v>
      </c>
      <c r="H14" s="7">
        <v>0</v>
      </c>
      <c r="I14" s="7">
        <f t="shared" si="12"/>
        <v>0</v>
      </c>
      <c r="K14" s="7">
        <v>0</v>
      </c>
      <c r="L14" s="7">
        <v>0</v>
      </c>
      <c r="M14" s="7">
        <f t="shared" ref="M14:M21" si="42">+K14+L14</f>
        <v>0</v>
      </c>
      <c r="O14" s="7">
        <v>2161</v>
      </c>
      <c r="P14" s="7">
        <v>-2161</v>
      </c>
      <c r="Q14" s="7">
        <f t="shared" si="14"/>
        <v>0</v>
      </c>
      <c r="S14" s="7">
        <v>0</v>
      </c>
      <c r="T14" s="7"/>
      <c r="U14" s="7">
        <f t="shared" si="15"/>
        <v>0</v>
      </c>
      <c r="W14" s="7">
        <v>0</v>
      </c>
      <c r="X14" s="7"/>
      <c r="Y14" s="7">
        <f t="shared" si="16"/>
        <v>0</v>
      </c>
      <c r="AA14" s="7">
        <v>6254</v>
      </c>
      <c r="AB14" s="7">
        <v>-6254</v>
      </c>
      <c r="AC14" s="7">
        <f t="shared" si="17"/>
        <v>0</v>
      </c>
      <c r="AD14" s="21"/>
      <c r="AE14" s="22"/>
      <c r="AF14" s="7"/>
      <c r="AG14" s="7"/>
      <c r="AH14" s="21"/>
      <c r="AI14" s="22"/>
      <c r="AJ14" s="7"/>
      <c r="AK14" s="7"/>
      <c r="AL14" s="21"/>
      <c r="AM14" s="22"/>
      <c r="AN14" s="7"/>
      <c r="AO14" s="7"/>
      <c r="AP14" s="21"/>
      <c r="AQ14" s="22"/>
      <c r="AR14" s="7"/>
      <c r="AS14" s="7"/>
      <c r="AU14" s="17"/>
      <c r="AV14" s="7"/>
      <c r="AW14" s="7"/>
      <c r="AX14" s="1"/>
      <c r="AY14" s="6"/>
      <c r="AZ14" s="7"/>
      <c r="BA14" s="7"/>
      <c r="BB14" s="1"/>
      <c r="BC14" s="6"/>
      <c r="BD14" s="7"/>
      <c r="BE14" s="7"/>
      <c r="BF14" s="1"/>
      <c r="BG14" s="6"/>
      <c r="BH14" s="7"/>
      <c r="BI14" s="7"/>
      <c r="BJ14" s="1"/>
      <c r="BN14"/>
      <c r="BR14"/>
      <c r="BV14"/>
      <c r="BZ14"/>
      <c r="CA14" s="7"/>
      <c r="CB14" s="7"/>
      <c r="CC14" s="7"/>
      <c r="CD14" s="7"/>
      <c r="CE14" s="7"/>
      <c r="CF14" s="7"/>
      <c r="CG14" s="7"/>
      <c r="CH14" s="7"/>
      <c r="CI14" s="7"/>
      <c r="CJ14" s="7"/>
      <c r="CK14" s="7"/>
      <c r="CL14" s="7"/>
      <c r="CM14" s="7"/>
      <c r="CN14" s="7"/>
      <c r="CO14" s="7"/>
      <c r="CP14" s="7"/>
      <c r="CQ14" s="7"/>
      <c r="CR14" s="7"/>
      <c r="CS14" s="7"/>
      <c r="CT14" s="7"/>
    </row>
    <row r="15" spans="1:98" x14ac:dyDescent="0.35">
      <c r="A15" s="23" t="s">
        <v>48</v>
      </c>
      <c r="C15" s="7">
        <f>+C8-C13+C14</f>
        <v>43615</v>
      </c>
      <c r="D15" s="7">
        <f>+D8-D13+D14</f>
        <v>75939</v>
      </c>
      <c r="E15" s="7">
        <f t="shared" si="11"/>
        <v>119554</v>
      </c>
      <c r="G15" s="7">
        <f>+G8-G13+G14</f>
        <v>87966</v>
      </c>
      <c r="H15" s="7">
        <f>+H8-H13+H14</f>
        <v>64606</v>
      </c>
      <c r="I15" s="7">
        <f t="shared" si="12"/>
        <v>152572</v>
      </c>
      <c r="K15" s="7">
        <f>+K8-K13+K14</f>
        <v>102067</v>
      </c>
      <c r="L15" s="7">
        <f>+L8-L13+L14</f>
        <v>42191</v>
      </c>
      <c r="M15" s="7">
        <f t="shared" si="42"/>
        <v>144258</v>
      </c>
      <c r="O15" s="7">
        <f>+O8-O13+O14</f>
        <v>113872</v>
      </c>
      <c r="P15" s="7">
        <f>+P8-P13+P14</f>
        <v>37959</v>
      </c>
      <c r="Q15" s="7">
        <f t="shared" si="14"/>
        <v>151831</v>
      </c>
      <c r="S15" s="7">
        <f>+S8-S13+S14</f>
        <v>133743</v>
      </c>
      <c r="T15" s="7">
        <f>+T8-T13+T14</f>
        <v>31364</v>
      </c>
      <c r="U15" s="7">
        <f t="shared" si="15"/>
        <v>165107</v>
      </c>
      <c r="W15" s="7">
        <f>+W8-W13+W14</f>
        <v>102729</v>
      </c>
      <c r="X15" s="7">
        <f>+X8-X13+X14</f>
        <v>68387</v>
      </c>
      <c r="Y15" s="7">
        <f t="shared" si="16"/>
        <v>171116</v>
      </c>
      <c r="AA15" s="7">
        <f>+AA8-AA13+AA14</f>
        <v>106635</v>
      </c>
      <c r="AB15" s="7">
        <f>+AB8-AB13+AB14</f>
        <v>48657</v>
      </c>
      <c r="AC15" s="7">
        <f t="shared" si="17"/>
        <v>155292</v>
      </c>
      <c r="AD15" s="21"/>
      <c r="AE15" s="7">
        <f t="shared" ref="AE15" si="43">+AE8-AE13-AE14</f>
        <v>137486</v>
      </c>
      <c r="AF15" s="7">
        <f>+AF8-AF13+AF14</f>
        <v>28251</v>
      </c>
      <c r="AG15" s="7">
        <f>+AE15+AF15</f>
        <v>165737</v>
      </c>
      <c r="AH15" s="21"/>
      <c r="AI15" s="7">
        <f t="shared" ref="AI15" si="44">+AI8-AI13-AI14</f>
        <v>112361</v>
      </c>
      <c r="AJ15" s="7">
        <f>+AJ8-AJ13+AJ14</f>
        <v>27182</v>
      </c>
      <c r="AK15" s="7">
        <f>+AI15+AJ15</f>
        <v>139543</v>
      </c>
      <c r="AL15" s="21"/>
      <c r="AM15" s="7">
        <f t="shared" ref="AM15" si="45">+AM8-AM13-AM14</f>
        <v>124139</v>
      </c>
      <c r="AN15" s="7">
        <f>+AN8-AN13+AN14</f>
        <v>25927</v>
      </c>
      <c r="AO15" s="7">
        <f t="shared" ref="AO15:AO21" si="46">+AM15+AN15</f>
        <v>150066</v>
      </c>
      <c r="AP15" s="21"/>
      <c r="AQ15" s="7">
        <f t="shared" ref="AQ15" si="47">+AQ8-AQ13-AQ14</f>
        <v>-9344</v>
      </c>
      <c r="AR15" s="7">
        <f>+AR8-AR13+AR14</f>
        <v>151346</v>
      </c>
      <c r="AS15" s="7">
        <f t="shared" ref="AS15:AS21" si="48">+AQ15+AR15</f>
        <v>142002</v>
      </c>
      <c r="AU15" s="7"/>
      <c r="AV15" s="7"/>
      <c r="AW15" s="7"/>
      <c r="AX15" s="1"/>
      <c r="AY15" s="7"/>
      <c r="AZ15" s="7"/>
      <c r="BA15" s="7"/>
      <c r="BB15" s="1"/>
      <c r="BC15" s="7"/>
      <c r="BD15" s="7"/>
      <c r="BE15" s="7"/>
      <c r="BF15" s="1"/>
      <c r="BG15" s="7"/>
      <c r="BH15" s="7"/>
      <c r="BI15" s="7"/>
      <c r="BJ15" s="1"/>
      <c r="BN15"/>
      <c r="BR15"/>
      <c r="BV15"/>
      <c r="BZ15"/>
      <c r="CA15" s="7"/>
      <c r="CB15" s="7"/>
      <c r="CC15" s="7"/>
      <c r="CD15" s="7"/>
      <c r="CE15" s="7"/>
      <c r="CF15" s="7"/>
      <c r="CG15" s="7"/>
      <c r="CH15" s="7"/>
      <c r="CI15" s="7"/>
      <c r="CJ15" s="7"/>
      <c r="CK15" s="7"/>
      <c r="CL15" s="7"/>
      <c r="CM15" s="7"/>
      <c r="CN15" s="7"/>
      <c r="CO15" s="7"/>
      <c r="CP15" s="7"/>
      <c r="CQ15" s="7"/>
      <c r="CR15" s="7"/>
      <c r="CS15" s="7"/>
      <c r="CT15" s="7"/>
    </row>
    <row r="16" spans="1:98" x14ac:dyDescent="0.35">
      <c r="A16" s="23" t="s">
        <v>13</v>
      </c>
      <c r="C16" s="7">
        <v>4950</v>
      </c>
      <c r="D16" s="7"/>
      <c r="E16" s="7">
        <f t="shared" si="11"/>
        <v>4950</v>
      </c>
      <c r="G16" s="7">
        <v>4917</v>
      </c>
      <c r="H16" s="7"/>
      <c r="I16" s="7">
        <f t="shared" si="12"/>
        <v>4917</v>
      </c>
      <c r="K16" s="7">
        <v>4804</v>
      </c>
      <c r="L16" s="7"/>
      <c r="M16" s="7">
        <f t="shared" si="42"/>
        <v>4804</v>
      </c>
      <c r="O16" s="7">
        <v>5045</v>
      </c>
      <c r="P16" s="7"/>
      <c r="Q16" s="7">
        <f t="shared" si="14"/>
        <v>5045</v>
      </c>
      <c r="S16" s="7">
        <v>4903</v>
      </c>
      <c r="T16" s="7"/>
      <c r="U16" s="7">
        <f t="shared" si="15"/>
        <v>4903</v>
      </c>
      <c r="W16" s="7">
        <v>4862</v>
      </c>
      <c r="X16" s="7"/>
      <c r="Y16" s="7">
        <f t="shared" si="16"/>
        <v>4862</v>
      </c>
      <c r="AA16" s="7">
        <v>4859</v>
      </c>
      <c r="AB16" s="7"/>
      <c r="AC16" s="7">
        <f t="shared" si="17"/>
        <v>4859</v>
      </c>
      <c r="AD16" s="21"/>
      <c r="AE16" s="7">
        <v>5041</v>
      </c>
      <c r="AF16" s="7"/>
      <c r="AG16" s="7">
        <f>+AE16+AF16</f>
        <v>5041</v>
      </c>
      <c r="AH16" s="21"/>
      <c r="AI16" s="7">
        <v>5054</v>
      </c>
      <c r="AJ16" s="7"/>
      <c r="AK16" s="7">
        <f>+AI16+AJ16</f>
        <v>5054</v>
      </c>
      <c r="AL16" s="21"/>
      <c r="AM16" s="7">
        <v>4933</v>
      </c>
      <c r="AN16" s="7"/>
      <c r="AO16" s="7">
        <f t="shared" si="46"/>
        <v>4933</v>
      </c>
      <c r="AP16" s="21"/>
      <c r="AQ16" s="7">
        <v>4991</v>
      </c>
      <c r="AR16" s="7"/>
      <c r="AS16" s="7">
        <f t="shared" si="48"/>
        <v>4991</v>
      </c>
      <c r="AU16" s="6"/>
      <c r="AV16" s="6"/>
      <c r="AW16" s="7"/>
      <c r="AX16" s="1"/>
      <c r="AY16" s="6"/>
      <c r="AZ16" s="6"/>
      <c r="BA16" s="7"/>
      <c r="BB16" s="1"/>
      <c r="BC16" s="6"/>
      <c r="BD16" s="6"/>
      <c r="BE16" s="7"/>
      <c r="BF16" s="1"/>
      <c r="BG16" s="6"/>
      <c r="BH16" s="6"/>
      <c r="BI16" s="7"/>
      <c r="BJ16" s="1"/>
      <c r="BN16"/>
      <c r="BR16"/>
      <c r="BV16"/>
      <c r="BZ16"/>
      <c r="CA16" s="6"/>
      <c r="CB16" s="6"/>
      <c r="CC16" s="6"/>
      <c r="CD16" s="6"/>
      <c r="CE16" s="6"/>
      <c r="CF16" s="6"/>
      <c r="CG16" s="6"/>
      <c r="CH16" s="6"/>
      <c r="CI16" s="6"/>
      <c r="CJ16" s="6"/>
      <c r="CK16" s="6"/>
      <c r="CL16" s="6"/>
      <c r="CM16" s="6"/>
      <c r="CN16" s="6"/>
      <c r="CO16" s="6"/>
      <c r="CP16" s="6"/>
      <c r="CQ16" s="6"/>
      <c r="CR16" s="6"/>
      <c r="CS16" s="6"/>
      <c r="CT16" s="6"/>
    </row>
    <row r="17" spans="1:98" x14ac:dyDescent="0.35">
      <c r="A17" s="24" t="s">
        <v>66</v>
      </c>
      <c r="C17" s="7">
        <v>-1160</v>
      </c>
      <c r="D17" s="7">
        <v>1116</v>
      </c>
      <c r="E17" s="7">
        <f t="shared" si="11"/>
        <v>-44</v>
      </c>
      <c r="G17" s="7">
        <v>-14573</v>
      </c>
      <c r="H17" s="7">
        <v>14531</v>
      </c>
      <c r="I17" s="7">
        <f t="shared" si="12"/>
        <v>-42</v>
      </c>
      <c r="K17" s="7">
        <v>14862</v>
      </c>
      <c r="L17" s="7">
        <v>-14862</v>
      </c>
      <c r="M17" s="7">
        <f t="shared" si="42"/>
        <v>0</v>
      </c>
      <c r="O17" s="7">
        <v>119056</v>
      </c>
      <c r="P17" s="7">
        <v>-119056</v>
      </c>
      <c r="Q17" s="7">
        <f>+O17+P17</f>
        <v>0</v>
      </c>
      <c r="S17" s="7">
        <v>-37325</v>
      </c>
      <c r="T17" s="7">
        <v>37325</v>
      </c>
      <c r="U17" s="7">
        <f>+S17+T17</f>
        <v>0</v>
      </c>
      <c r="W17" s="7">
        <v>22537</v>
      </c>
      <c r="X17" s="7">
        <v>-22537</v>
      </c>
      <c r="Y17" s="7">
        <f>+W17+X17</f>
        <v>0</v>
      </c>
      <c r="AA17" s="7">
        <v>-60704</v>
      </c>
      <c r="AB17" s="7">
        <v>60704</v>
      </c>
      <c r="AC17" s="7">
        <f>+AA17+AB17</f>
        <v>0</v>
      </c>
      <c r="AD17" s="21"/>
      <c r="AE17" s="7"/>
      <c r="AF17" s="7"/>
      <c r="AG17" s="7"/>
      <c r="AH17" s="21"/>
      <c r="AI17" s="7"/>
      <c r="AJ17" s="7"/>
      <c r="AK17" s="7"/>
      <c r="AL17" s="21"/>
      <c r="AM17" s="7"/>
      <c r="AN17" s="7"/>
      <c r="AO17" s="7"/>
      <c r="AP17" s="21"/>
      <c r="AQ17" s="7"/>
      <c r="AR17" s="7"/>
      <c r="AS17" s="7"/>
      <c r="AU17" s="6"/>
      <c r="AV17" s="6"/>
      <c r="AW17" s="7"/>
      <c r="AX17" s="1"/>
      <c r="AY17" s="6"/>
      <c r="AZ17" s="6"/>
      <c r="BA17" s="7"/>
      <c r="BB17" s="1"/>
      <c r="BC17" s="6"/>
      <c r="BD17" s="6"/>
      <c r="BE17" s="7"/>
      <c r="BF17" s="1"/>
      <c r="BG17" s="6"/>
      <c r="BH17" s="6"/>
      <c r="BI17" s="7"/>
      <c r="BJ17" s="1"/>
      <c r="BN17"/>
      <c r="BR17"/>
      <c r="BV17"/>
      <c r="BZ17"/>
      <c r="CA17" s="6"/>
      <c r="CB17" s="6"/>
      <c r="CC17" s="6"/>
      <c r="CD17" s="6"/>
      <c r="CE17" s="6"/>
      <c r="CF17" s="6"/>
      <c r="CG17" s="6"/>
      <c r="CH17" s="6"/>
      <c r="CI17" s="6"/>
      <c r="CJ17" s="6"/>
      <c r="CK17" s="6"/>
      <c r="CL17" s="6"/>
      <c r="CM17" s="6"/>
      <c r="CN17" s="6"/>
      <c r="CO17" s="6"/>
      <c r="CP17" s="6"/>
      <c r="CQ17" s="6"/>
      <c r="CR17" s="6"/>
      <c r="CS17" s="6"/>
      <c r="CT17" s="6"/>
    </row>
    <row r="18" spans="1:98" x14ac:dyDescent="0.35">
      <c r="A18" s="23" t="s">
        <v>36</v>
      </c>
      <c r="C18" s="7">
        <v>-2556</v>
      </c>
      <c r="D18" s="7"/>
      <c r="E18" s="7">
        <f t="shared" si="11"/>
        <v>-2556</v>
      </c>
      <c r="G18" s="7">
        <v>-6895</v>
      </c>
      <c r="H18" s="7"/>
      <c r="I18" s="7">
        <f t="shared" si="12"/>
        <v>-6895</v>
      </c>
      <c r="K18" s="7">
        <v>-14128</v>
      </c>
      <c r="L18" s="7">
        <v>4727</v>
      </c>
      <c r="M18" s="7">
        <f t="shared" si="42"/>
        <v>-9401</v>
      </c>
      <c r="O18" s="7">
        <v>-9446</v>
      </c>
      <c r="P18" s="7"/>
      <c r="Q18" s="7">
        <f>+O18+P18</f>
        <v>-9446</v>
      </c>
      <c r="S18" s="7">
        <v>-9953</v>
      </c>
      <c r="T18" s="7"/>
      <c r="U18" s="7">
        <f>+S18+T18</f>
        <v>-9953</v>
      </c>
      <c r="W18" s="7">
        <v>-9044</v>
      </c>
      <c r="X18" s="7"/>
      <c r="Y18" s="7">
        <f>+W18+X18</f>
        <v>-9044</v>
      </c>
      <c r="AA18" s="7">
        <v>-8788</v>
      </c>
      <c r="AB18" s="7"/>
      <c r="AC18" s="7">
        <f>+AA18+AB18</f>
        <v>-8788</v>
      </c>
      <c r="AD18" s="21"/>
      <c r="AE18" s="7">
        <v>-5958</v>
      </c>
      <c r="AF18" s="7"/>
      <c r="AG18" s="7">
        <f>+AE18+AF18</f>
        <v>-5958</v>
      </c>
      <c r="AH18" s="21"/>
      <c r="AI18" s="7">
        <v>-52649</v>
      </c>
      <c r="AJ18" s="7">
        <v>51789</v>
      </c>
      <c r="AK18" s="7">
        <f>+AI18+AJ18</f>
        <v>-860</v>
      </c>
      <c r="AL18" s="21"/>
      <c r="AM18" s="7">
        <v>-4482</v>
      </c>
      <c r="AN18" s="7"/>
      <c r="AO18" s="7">
        <f t="shared" ref="AO18" si="49">+AM18+AN18</f>
        <v>-4482</v>
      </c>
      <c r="AP18" s="21"/>
      <c r="AQ18" s="7">
        <v>-3231</v>
      </c>
      <c r="AR18" s="7"/>
      <c r="AS18" s="7">
        <f t="shared" ref="AS18" si="50">+AQ18+AR18</f>
        <v>-3231</v>
      </c>
      <c r="AU18" s="6"/>
      <c r="AV18" s="6"/>
      <c r="AW18" s="7"/>
      <c r="AX18" s="1"/>
      <c r="AY18" s="6"/>
      <c r="AZ18" s="6"/>
      <c r="BA18" s="7"/>
      <c r="BB18" s="1"/>
      <c r="BC18" s="6"/>
      <c r="BD18" s="6"/>
      <c r="BE18" s="7"/>
      <c r="BF18" s="1"/>
      <c r="BG18" s="6"/>
      <c r="BH18" s="6"/>
      <c r="BI18" s="7"/>
      <c r="BJ18" s="1"/>
      <c r="BN18"/>
      <c r="BR18"/>
      <c r="BV18"/>
      <c r="BZ18"/>
      <c r="CA18" s="6"/>
      <c r="CB18" s="6"/>
      <c r="CC18" s="6"/>
      <c r="CD18" s="6"/>
      <c r="CE18" s="6"/>
      <c r="CF18" s="6"/>
      <c r="CG18" s="6"/>
      <c r="CH18" s="6"/>
      <c r="CI18" s="6"/>
      <c r="CJ18" s="6"/>
      <c r="CK18" s="6"/>
      <c r="CL18" s="6"/>
      <c r="CM18" s="6"/>
      <c r="CN18" s="6"/>
      <c r="CO18" s="6"/>
      <c r="CP18" s="6"/>
      <c r="CQ18" s="6"/>
      <c r="CR18" s="6"/>
      <c r="CS18" s="6"/>
      <c r="CT18" s="6"/>
    </row>
    <row r="19" spans="1:98" x14ac:dyDescent="0.35">
      <c r="A19" s="25" t="s">
        <v>57</v>
      </c>
      <c r="C19" s="7">
        <f>+C15-C16-C18-C17</f>
        <v>42381</v>
      </c>
      <c r="D19" s="7">
        <f>+D15-D18-D17</f>
        <v>74823</v>
      </c>
      <c r="E19" s="7">
        <f>+C19+D19</f>
        <v>117204</v>
      </c>
      <c r="G19" s="7">
        <f>+G15-G16-G18-G17</f>
        <v>104517</v>
      </c>
      <c r="H19" s="7">
        <f>+H15-H18-H17</f>
        <v>50075</v>
      </c>
      <c r="I19" s="7">
        <f t="shared" si="12"/>
        <v>154592</v>
      </c>
      <c r="K19" s="7">
        <f>+K15-K16-K18-K17</f>
        <v>96529</v>
      </c>
      <c r="L19" s="7">
        <f>+L15-L18-L17</f>
        <v>52326</v>
      </c>
      <c r="M19" s="7">
        <f t="shared" si="42"/>
        <v>148855</v>
      </c>
      <c r="O19" s="7">
        <f>+O15-O16-O18-O17</f>
        <v>-783</v>
      </c>
      <c r="P19" s="7">
        <f>+P15-P18-P17</f>
        <v>157015</v>
      </c>
      <c r="Q19" s="7">
        <f>+O19+P19</f>
        <v>156232</v>
      </c>
      <c r="S19" s="7">
        <f>+S15-S16-S18-S17</f>
        <v>176118</v>
      </c>
      <c r="T19" s="7">
        <f>+T15-T18-T17</f>
        <v>-5961</v>
      </c>
      <c r="U19" s="7">
        <f>+S19+T19</f>
        <v>170157</v>
      </c>
      <c r="W19" s="7">
        <f>+W15-W16-W18-W17</f>
        <v>84374</v>
      </c>
      <c r="X19" s="7">
        <f>+X15-X18-X17</f>
        <v>90924</v>
      </c>
      <c r="Y19" s="7">
        <f>+W19+X19</f>
        <v>175298</v>
      </c>
      <c r="AA19" s="7">
        <f>+AA15-AA16-AA18-AA17</f>
        <v>171268</v>
      </c>
      <c r="AB19" s="7">
        <f>+AB15-AB18-AB17</f>
        <v>-12047</v>
      </c>
      <c r="AC19" s="7">
        <f>+AA19+AB19</f>
        <v>159221</v>
      </c>
      <c r="AD19" s="21"/>
      <c r="AE19" s="7">
        <f>+AE15-AE16-AE18</f>
        <v>138403</v>
      </c>
      <c r="AF19" s="7">
        <f>+AF15-AF18</f>
        <v>28251</v>
      </c>
      <c r="AG19" s="7">
        <f>+AE19+AF19</f>
        <v>166654</v>
      </c>
      <c r="AH19" s="21"/>
      <c r="AI19" s="7">
        <f>+AI15-AI16-AI18</f>
        <v>159956</v>
      </c>
      <c r="AJ19" s="7">
        <f>+AJ15-AJ18</f>
        <v>-24607</v>
      </c>
      <c r="AK19" s="7">
        <f>+AI19+AJ19</f>
        <v>135349</v>
      </c>
      <c r="AL19" s="21"/>
      <c r="AM19" s="7">
        <f>+AM15-AM16-AM18</f>
        <v>123688</v>
      </c>
      <c r="AN19" s="7">
        <f>+AN15-AN18</f>
        <v>25927</v>
      </c>
      <c r="AO19" s="7">
        <f t="shared" si="46"/>
        <v>149615</v>
      </c>
      <c r="AP19" s="21"/>
      <c r="AQ19" s="7">
        <f>+AQ15-AQ16-AQ18</f>
        <v>-11104</v>
      </c>
      <c r="AR19" s="7">
        <f>+AR15-AR18</f>
        <v>151346</v>
      </c>
      <c r="AS19" s="7">
        <f>+AQ19+AR19</f>
        <v>140242</v>
      </c>
      <c r="AU19" s="7"/>
      <c r="AV19" s="7"/>
      <c r="AW19" s="7"/>
      <c r="AX19" s="1"/>
      <c r="AY19" s="7"/>
      <c r="AZ19" s="7"/>
      <c r="BA19" s="7"/>
      <c r="BB19" s="1"/>
      <c r="BC19" s="7"/>
      <c r="BD19" s="7"/>
      <c r="BE19" s="7"/>
      <c r="BF19" s="1"/>
      <c r="BG19" s="7"/>
      <c r="BH19" s="7"/>
      <c r="BI19" s="7"/>
      <c r="BJ19" s="1"/>
      <c r="BN19"/>
      <c r="BR19"/>
      <c r="BV19"/>
      <c r="BZ19"/>
      <c r="CA19" s="7"/>
      <c r="CB19" s="7"/>
      <c r="CC19" s="7"/>
      <c r="CD19" s="7"/>
      <c r="CE19" s="7"/>
      <c r="CF19" s="7"/>
      <c r="CG19" s="7"/>
      <c r="CH19" s="7"/>
      <c r="CI19" s="7"/>
      <c r="CJ19" s="7"/>
      <c r="CK19" s="7"/>
      <c r="CL19" s="7"/>
      <c r="CM19" s="7"/>
      <c r="CN19" s="7"/>
      <c r="CO19" s="7"/>
      <c r="CP19" s="7"/>
      <c r="CQ19" s="7"/>
      <c r="CR19" s="7"/>
      <c r="CS19" s="7"/>
      <c r="CT19" s="7"/>
    </row>
    <row r="20" spans="1:98" x14ac:dyDescent="0.35">
      <c r="A20" s="23" t="s">
        <v>37</v>
      </c>
      <c r="C20" s="7">
        <v>14610</v>
      </c>
      <c r="D20" s="7">
        <v>16888</v>
      </c>
      <c r="E20" s="7">
        <f t="shared" si="11"/>
        <v>31498</v>
      </c>
      <c r="G20" s="7">
        <v>25762</v>
      </c>
      <c r="H20" s="7">
        <v>18206</v>
      </c>
      <c r="I20" s="7">
        <f t="shared" si="12"/>
        <v>43968</v>
      </c>
      <c r="K20" s="7">
        <v>23584</v>
      </c>
      <c r="L20" s="7">
        <v>15796</v>
      </c>
      <c r="M20" s="7">
        <f t="shared" si="42"/>
        <v>39380</v>
      </c>
      <c r="O20" s="7">
        <v>11007</v>
      </c>
      <c r="P20" s="7">
        <v>29794</v>
      </c>
      <c r="Q20" s="7">
        <f>+O20+P20</f>
        <v>40801</v>
      </c>
      <c r="S20" s="7">
        <v>45025</v>
      </c>
      <c r="T20" s="7">
        <v>1048</v>
      </c>
      <c r="U20" s="7">
        <f>+S20+T20</f>
        <v>46073</v>
      </c>
      <c r="W20" s="7">
        <v>22301</v>
      </c>
      <c r="X20" s="7">
        <v>26158</v>
      </c>
      <c r="Y20" s="7">
        <f>+W20+X20</f>
        <v>48459</v>
      </c>
      <c r="AA20" s="7">
        <v>40202</v>
      </c>
      <c r="AB20" s="7">
        <v>701</v>
      </c>
      <c r="AC20" s="7">
        <f>+AA20+AB20</f>
        <v>40903</v>
      </c>
      <c r="AD20" s="21"/>
      <c r="AE20" s="7">
        <v>35023</v>
      </c>
      <c r="AF20" s="7">
        <v>8950</v>
      </c>
      <c r="AG20" s="7">
        <f>+AE20+AF20</f>
        <v>43973</v>
      </c>
      <c r="AH20" s="21"/>
      <c r="AI20" s="7">
        <v>27999</v>
      </c>
      <c r="AJ20" s="7">
        <v>4256</v>
      </c>
      <c r="AK20" s="7">
        <f>+AI20+AJ20</f>
        <v>32255</v>
      </c>
      <c r="AL20" s="21"/>
      <c r="AM20" s="7">
        <v>29557</v>
      </c>
      <c r="AN20" s="7">
        <v>10461</v>
      </c>
      <c r="AO20" s="7">
        <f t="shared" si="46"/>
        <v>40018</v>
      </c>
      <c r="AP20" s="21"/>
      <c r="AQ20" s="7">
        <v>-8297</v>
      </c>
      <c r="AR20" s="7">
        <v>46376</v>
      </c>
      <c r="AS20" s="7">
        <f t="shared" si="48"/>
        <v>38079</v>
      </c>
      <c r="AU20" s="6"/>
      <c r="AV20" s="6"/>
      <c r="AW20" s="7"/>
      <c r="AX20" s="1"/>
      <c r="AY20" s="6"/>
      <c r="AZ20" s="6"/>
      <c r="BA20" s="7"/>
      <c r="BB20" s="1"/>
      <c r="BC20" s="6"/>
      <c r="BD20" s="6"/>
      <c r="BE20" s="7"/>
      <c r="BF20" s="1"/>
      <c r="BG20" s="6"/>
      <c r="BH20" s="6"/>
      <c r="BI20" s="7"/>
      <c r="BJ20" s="1"/>
      <c r="BN20"/>
      <c r="BR20"/>
      <c r="BV20"/>
      <c r="BZ20"/>
      <c r="CA20" s="6"/>
      <c r="CB20" s="6"/>
      <c r="CC20" s="6"/>
      <c r="CD20" s="6"/>
      <c r="CE20" s="6"/>
      <c r="CF20" s="6"/>
      <c r="CG20" s="6"/>
      <c r="CH20" s="6"/>
      <c r="CI20" s="6"/>
      <c r="CJ20" s="6"/>
      <c r="CK20" s="6"/>
      <c r="CL20" s="6"/>
      <c r="CM20" s="6"/>
      <c r="CN20" s="6"/>
      <c r="CO20" s="6"/>
      <c r="CP20" s="6"/>
      <c r="CQ20" s="6"/>
      <c r="CR20" s="6"/>
      <c r="CS20" s="6"/>
      <c r="CT20" s="6"/>
    </row>
    <row r="21" spans="1:98" x14ac:dyDescent="0.35">
      <c r="A21" s="23" t="s">
        <v>58</v>
      </c>
      <c r="C21" s="7">
        <f>+C19-C20</f>
        <v>27771</v>
      </c>
      <c r="D21" s="7">
        <f>+D19-D20</f>
        <v>57935</v>
      </c>
      <c r="E21" s="7">
        <f t="shared" si="11"/>
        <v>85706</v>
      </c>
      <c r="G21" s="7">
        <f t="shared" ref="G21" si="51">+G19-G20</f>
        <v>78755</v>
      </c>
      <c r="H21" s="7">
        <f>+H19-H20</f>
        <v>31869</v>
      </c>
      <c r="I21" s="7">
        <f t="shared" si="12"/>
        <v>110624</v>
      </c>
      <c r="K21" s="7">
        <f t="shared" ref="K21" si="52">+K19-K20</f>
        <v>72945</v>
      </c>
      <c r="L21" s="7">
        <f>+L19-L20</f>
        <v>36530</v>
      </c>
      <c r="M21" s="7">
        <f t="shared" si="42"/>
        <v>109475</v>
      </c>
      <c r="O21" s="7">
        <f t="shared" ref="O21" si="53">+O19-O20</f>
        <v>-11790</v>
      </c>
      <c r="P21" s="7">
        <f>+P19-P20</f>
        <v>127221</v>
      </c>
      <c r="Q21" s="7">
        <f>+O21+P21</f>
        <v>115431</v>
      </c>
      <c r="S21" s="7">
        <f t="shared" ref="S21" si="54">+S19-S20</f>
        <v>131093</v>
      </c>
      <c r="T21" s="7">
        <f>+T19-T20</f>
        <v>-7009</v>
      </c>
      <c r="U21" s="7">
        <f>+S21+T21</f>
        <v>124084</v>
      </c>
      <c r="W21" s="7">
        <f t="shared" ref="W21" si="55">+W19-W20</f>
        <v>62073</v>
      </c>
      <c r="X21" s="7">
        <f>+X19-X20</f>
        <v>64766</v>
      </c>
      <c r="Y21" s="7">
        <f>+W21+X21</f>
        <v>126839</v>
      </c>
      <c r="AA21" s="7">
        <f t="shared" ref="AA21" si="56">+AA19-AA20</f>
        <v>131066</v>
      </c>
      <c r="AB21" s="7">
        <f>+AB19-AB20</f>
        <v>-12748</v>
      </c>
      <c r="AC21" s="7">
        <f>+AA21+AB21</f>
        <v>118318</v>
      </c>
      <c r="AD21" s="21"/>
      <c r="AE21" s="7">
        <f t="shared" ref="AE21" si="57">+AE19-AE20</f>
        <v>103380</v>
      </c>
      <c r="AF21" s="7">
        <f>+AF19-AF20</f>
        <v>19301</v>
      </c>
      <c r="AG21" s="7">
        <f>+AE21+AF21</f>
        <v>122681</v>
      </c>
      <c r="AH21" s="21"/>
      <c r="AI21" s="7">
        <f t="shared" ref="AI21" si="58">+AI19-AI20</f>
        <v>131957</v>
      </c>
      <c r="AJ21" s="7">
        <f>+AJ19-AJ20</f>
        <v>-28863</v>
      </c>
      <c r="AK21" s="7">
        <f>+AI21+AJ21</f>
        <v>103094</v>
      </c>
      <c r="AL21" s="21"/>
      <c r="AM21" s="7">
        <f t="shared" ref="AM21" si="59">+AM19-AM20</f>
        <v>94131</v>
      </c>
      <c r="AN21" s="7">
        <f>+AN19-AN20</f>
        <v>15466</v>
      </c>
      <c r="AO21" s="7">
        <f t="shared" si="46"/>
        <v>109597</v>
      </c>
      <c r="AP21" s="21"/>
      <c r="AQ21" s="7">
        <f t="shared" ref="AQ21" si="60">+AQ19-AQ20</f>
        <v>-2807</v>
      </c>
      <c r="AR21" s="7">
        <f>+AR19-AR20</f>
        <v>104970</v>
      </c>
      <c r="AS21" s="7">
        <f t="shared" si="48"/>
        <v>102163</v>
      </c>
      <c r="AU21" s="7"/>
      <c r="AV21" s="7"/>
      <c r="AW21" s="7"/>
      <c r="AX21" s="1"/>
      <c r="AY21" s="7"/>
      <c r="AZ21" s="7"/>
      <c r="BA21" s="7"/>
      <c r="BB21" s="1"/>
      <c r="BC21" s="7"/>
      <c r="BD21" s="7"/>
      <c r="BE21" s="7"/>
      <c r="BF21" s="1"/>
      <c r="BG21" s="7"/>
      <c r="BH21" s="7"/>
      <c r="BI21" s="7"/>
      <c r="BJ21" s="1"/>
      <c r="BN21"/>
      <c r="BR21"/>
      <c r="BV21"/>
      <c r="BZ21"/>
      <c r="CA21" s="7"/>
      <c r="CB21" s="7"/>
      <c r="CC21" s="7"/>
      <c r="CD21" s="7"/>
      <c r="CE21" s="7"/>
      <c r="CF21" s="7"/>
      <c r="CG21" s="7"/>
      <c r="CH21" s="7"/>
      <c r="CI21" s="7"/>
      <c r="CJ21" s="7"/>
      <c r="CK21" s="7"/>
      <c r="CL21" s="7"/>
      <c r="CM21" s="7"/>
      <c r="CN21" s="7"/>
      <c r="CO21" s="7"/>
      <c r="CP21" s="7"/>
      <c r="CQ21" s="7"/>
      <c r="CR21" s="7"/>
      <c r="CS21" s="7"/>
      <c r="CT21" s="7"/>
    </row>
    <row r="22" spans="1:98" x14ac:dyDescent="0.35">
      <c r="A22" s="23" t="s">
        <v>59</v>
      </c>
      <c r="C22" s="4">
        <f>+C21/C24</f>
        <v>0.41043110710432584</v>
      </c>
      <c r="D22" s="4"/>
      <c r="E22" s="8">
        <f>+E21/E24</f>
        <v>1.2666597697412174</v>
      </c>
      <c r="G22" s="4">
        <f>+G21/G24</f>
        <v>1.1200790761178747</v>
      </c>
      <c r="H22" s="4"/>
      <c r="I22" s="8">
        <f>+I21/I24</f>
        <v>1.5733302992376834</v>
      </c>
      <c r="K22" s="4">
        <f>+K21/K24</f>
        <v>1.0207665719763228</v>
      </c>
      <c r="L22" s="4"/>
      <c r="M22" s="8">
        <f>+M21/M24</f>
        <v>1.5319544926603321</v>
      </c>
      <c r="O22" s="19">
        <f>+O21/O24</f>
        <v>-0.17033387751563922</v>
      </c>
      <c r="P22" s="4"/>
      <c r="Q22" s="8">
        <f>+Q21/Q24</f>
        <v>1.5932285268664339</v>
      </c>
      <c r="S22" s="4">
        <f>+S21/S24</f>
        <v>1.7941969479230822</v>
      </c>
      <c r="T22" s="4"/>
      <c r="U22" s="8">
        <f>+U21/U24</f>
        <v>1.698268664887429</v>
      </c>
      <c r="W22" s="4">
        <f>+W21/W24</f>
        <v>0.87920850979447884</v>
      </c>
      <c r="X22" s="4"/>
      <c r="Y22" s="8">
        <f>+Y21/Y24</f>
        <v>1.796560955227263</v>
      </c>
      <c r="AA22" s="4">
        <f>+AA21/AA24</f>
        <v>1.8698337969897996</v>
      </c>
      <c r="AB22" s="4"/>
      <c r="AC22" s="8">
        <f>+AC21/AC24</f>
        <v>1.6879663314073756</v>
      </c>
      <c r="AD22" s="21"/>
      <c r="AE22" s="4">
        <f>+AE21/AE24</f>
        <v>1.4749186783085089</v>
      </c>
      <c r="AF22" s="4"/>
      <c r="AG22" s="8">
        <f>+AG21/AG24</f>
        <v>1.7502853392683901</v>
      </c>
      <c r="AH22" s="21"/>
      <c r="AI22" s="4">
        <f>+AI21/AI24</f>
        <v>1.8838620335208291</v>
      </c>
      <c r="AJ22" s="4"/>
      <c r="AK22" s="8">
        <f>+AK21/AK24</f>
        <v>1.4718042429260771</v>
      </c>
      <c r="AL22" s="21"/>
      <c r="AM22" s="4">
        <f>+AM21/AM24</f>
        <v>1.3255273608020954</v>
      </c>
      <c r="AN22" s="4"/>
      <c r="AO22" s="8">
        <f>+AO21/AO24</f>
        <v>1.5433154025966711</v>
      </c>
      <c r="AP22" s="21"/>
      <c r="AQ22" s="19">
        <f>+AQ21/AQ24</f>
        <v>-4.1432345864883612E-2</v>
      </c>
      <c r="AR22" s="4"/>
      <c r="AS22" s="8">
        <f>+AS21/AS24</f>
        <v>1.4651646397430014</v>
      </c>
      <c r="AU22" s="19"/>
      <c r="AV22" s="4"/>
      <c r="AW22" s="8"/>
      <c r="AX22" s="1"/>
      <c r="AY22" s="4"/>
      <c r="AZ22" s="3"/>
      <c r="BA22" s="8"/>
      <c r="BB22" s="1"/>
      <c r="BC22" s="4"/>
      <c r="BD22" s="3"/>
      <c r="BE22" s="8"/>
      <c r="BF22" s="1"/>
      <c r="BG22" s="4"/>
      <c r="BH22" s="3"/>
      <c r="BI22" s="8"/>
      <c r="BJ22" s="1"/>
      <c r="BN22"/>
      <c r="BR22"/>
      <c r="BV22"/>
      <c r="BZ22"/>
      <c r="CA22" s="4"/>
      <c r="CB22" s="4"/>
      <c r="CC22" s="4"/>
      <c r="CD22" s="4"/>
      <c r="CE22" s="4"/>
      <c r="CF22" s="4"/>
      <c r="CG22" s="4"/>
      <c r="CH22" s="4"/>
      <c r="CI22" s="4"/>
      <c r="CJ22" s="4"/>
      <c r="CK22" s="4"/>
      <c r="CL22" s="4"/>
      <c r="CM22" s="4"/>
      <c r="CN22" s="4"/>
      <c r="CO22" s="4"/>
      <c r="CP22" s="4"/>
      <c r="CQ22" s="4"/>
      <c r="CR22" s="4"/>
      <c r="CS22" s="4"/>
      <c r="CT22" s="4"/>
    </row>
    <row r="23" spans="1:98" x14ac:dyDescent="0.35">
      <c r="A23" s="26"/>
      <c r="C23" s="19"/>
      <c r="D23" s="7"/>
      <c r="E23" s="7"/>
      <c r="G23" s="19"/>
      <c r="H23" s="7"/>
      <c r="I23" s="7"/>
      <c r="K23" s="19"/>
      <c r="L23" s="7"/>
      <c r="M23" s="7"/>
      <c r="O23" s="19"/>
      <c r="P23" s="7"/>
      <c r="Q23" s="7"/>
      <c r="S23" s="19"/>
      <c r="T23" s="7"/>
      <c r="U23" s="7"/>
      <c r="W23" s="19"/>
      <c r="X23" s="7"/>
      <c r="Y23" s="7"/>
      <c r="AA23" s="19"/>
      <c r="AB23" s="7"/>
      <c r="AC23" s="7"/>
      <c r="AD23" s="21"/>
      <c r="AE23" s="19"/>
      <c r="AF23" s="7"/>
      <c r="AG23" s="7"/>
      <c r="AH23" s="21"/>
      <c r="AI23" s="19"/>
      <c r="AJ23" s="7"/>
      <c r="AK23" s="7"/>
      <c r="AL23" s="21"/>
      <c r="AM23" s="19"/>
      <c r="AN23" s="7"/>
      <c r="AO23" s="7"/>
      <c r="AP23" s="21"/>
      <c r="AQ23" s="19"/>
      <c r="AR23" s="7"/>
      <c r="AS23" s="7"/>
      <c r="AU23" s="16"/>
      <c r="AV23" s="6"/>
      <c r="AW23" s="7"/>
      <c r="AX23" s="1"/>
      <c r="AY23" s="6"/>
      <c r="AZ23" s="6"/>
      <c r="BA23" s="7"/>
      <c r="BB23" s="1"/>
      <c r="BC23" s="6"/>
      <c r="BD23" s="6"/>
      <c r="BE23" s="7"/>
      <c r="BF23" s="1"/>
      <c r="BG23" s="6"/>
      <c r="BH23" s="6"/>
      <c r="BI23" s="7"/>
      <c r="BJ23" s="1"/>
      <c r="BN23"/>
      <c r="BR23"/>
      <c r="BV23"/>
      <c r="BZ23"/>
      <c r="CA23" s="4"/>
      <c r="CB23" s="4"/>
      <c r="CC23" s="4"/>
      <c r="CD23" s="4"/>
      <c r="CE23" s="4"/>
      <c r="CF23" s="4"/>
      <c r="CG23" s="4"/>
      <c r="CH23" s="4"/>
      <c r="CI23" s="4"/>
      <c r="CJ23" s="4"/>
      <c r="CK23" s="4"/>
      <c r="CL23" s="4"/>
      <c r="CM23" s="4"/>
      <c r="CN23" s="4"/>
      <c r="CO23" s="4"/>
      <c r="CP23" s="4"/>
      <c r="CQ23" s="4"/>
      <c r="CR23" s="4"/>
      <c r="CS23" s="4"/>
      <c r="CT23" s="4"/>
    </row>
    <row r="24" spans="1:98" x14ac:dyDescent="0.35">
      <c r="A24" s="23" t="s">
        <v>60</v>
      </c>
      <c r="C24" s="7">
        <v>67663</v>
      </c>
      <c r="D24" s="7"/>
      <c r="E24" s="7">
        <v>67663</v>
      </c>
      <c r="G24" s="7">
        <v>70312</v>
      </c>
      <c r="H24" s="7"/>
      <c r="I24" s="7">
        <v>70312</v>
      </c>
      <c r="K24" s="7">
        <v>71461</v>
      </c>
      <c r="L24" s="7"/>
      <c r="M24" s="7">
        <v>71461</v>
      </c>
      <c r="O24" s="7">
        <v>69217</v>
      </c>
      <c r="P24" s="7">
        <v>3234</v>
      </c>
      <c r="Q24" s="7">
        <f>SUM(O24:P24)</f>
        <v>72451</v>
      </c>
      <c r="S24" s="7">
        <v>73065</v>
      </c>
      <c r="T24" s="7"/>
      <c r="U24" s="7">
        <v>73065</v>
      </c>
      <c r="W24" s="7">
        <v>70601</v>
      </c>
      <c r="X24" s="7"/>
      <c r="Y24" s="7">
        <v>70601</v>
      </c>
      <c r="AA24" s="7">
        <v>70095</v>
      </c>
      <c r="AB24" s="7"/>
      <c r="AC24" s="7">
        <v>70095</v>
      </c>
      <c r="AD24" s="21"/>
      <c r="AE24" s="7">
        <v>70092</v>
      </c>
      <c r="AF24" s="7"/>
      <c r="AG24" s="7">
        <v>70092</v>
      </c>
      <c r="AH24" s="21"/>
      <c r="AI24" s="7">
        <v>70046</v>
      </c>
      <c r="AJ24" s="7"/>
      <c r="AK24" s="7">
        <v>70046</v>
      </c>
      <c r="AL24" s="21"/>
      <c r="AM24" s="7">
        <v>71014</v>
      </c>
      <c r="AN24" s="7"/>
      <c r="AO24" s="7">
        <v>71014</v>
      </c>
      <c r="AP24" s="21"/>
      <c r="AQ24" s="7">
        <v>67749</v>
      </c>
      <c r="AR24" s="7">
        <v>1979</v>
      </c>
      <c r="AS24" s="7">
        <f t="shared" ref="AS24" si="61">+AQ24+AR24</f>
        <v>69728</v>
      </c>
      <c r="AU24" s="6"/>
      <c r="AV24" s="6"/>
      <c r="AW24" s="7"/>
      <c r="AX24" s="1"/>
      <c r="AY24" s="6"/>
      <c r="AZ24" s="6"/>
      <c r="BA24" s="7"/>
      <c r="BB24" s="1"/>
      <c r="BC24" s="6"/>
      <c r="BD24" s="6"/>
      <c r="BE24" s="7"/>
      <c r="BF24" s="1"/>
      <c r="BG24" s="6"/>
      <c r="BH24" s="6"/>
      <c r="BI24" s="7"/>
      <c r="BJ24" s="1"/>
      <c r="BN24"/>
      <c r="BR24"/>
      <c r="BV24"/>
      <c r="BZ24"/>
      <c r="CA24" s="6"/>
      <c r="CB24" s="6"/>
      <c r="CC24" s="6"/>
      <c r="CD24" s="6"/>
      <c r="CE24" s="6"/>
      <c r="CF24" s="6"/>
      <c r="CG24" s="6"/>
      <c r="CH24" s="6"/>
      <c r="CI24" s="6"/>
      <c r="CJ24" s="6"/>
      <c r="CK24" s="6"/>
      <c r="CL24" s="6"/>
      <c r="CM24" s="6"/>
      <c r="CN24" s="6"/>
      <c r="CO24" s="6"/>
      <c r="CP24" s="6"/>
      <c r="CQ24" s="6"/>
      <c r="CR24" s="6"/>
      <c r="CS24" s="6"/>
      <c r="CT24" s="6"/>
    </row>
    <row r="25" spans="1:98" x14ac:dyDescent="0.35">
      <c r="A25" s="23"/>
      <c r="C25" s="20"/>
      <c r="D25" s="20"/>
      <c r="E25" s="7"/>
      <c r="G25" s="20"/>
      <c r="H25" s="20"/>
      <c r="I25" s="7"/>
      <c r="K25" s="20"/>
      <c r="L25" s="20"/>
      <c r="M25" s="7"/>
      <c r="O25" s="20"/>
      <c r="P25" s="20"/>
      <c r="Q25" s="7"/>
      <c r="S25" s="20"/>
      <c r="T25" s="20"/>
      <c r="U25" s="7"/>
      <c r="W25" s="20"/>
      <c r="X25" s="20"/>
      <c r="Y25" s="7"/>
      <c r="AA25" s="20"/>
      <c r="AB25" s="20"/>
      <c r="AC25" s="7"/>
      <c r="AD25" s="21"/>
      <c r="AE25" s="20"/>
      <c r="AF25" s="20"/>
      <c r="AG25" s="7"/>
      <c r="AH25" s="21"/>
      <c r="AI25" s="20"/>
      <c r="AJ25" s="20"/>
      <c r="AK25" s="7"/>
      <c r="AL25" s="21"/>
      <c r="AM25" s="20"/>
      <c r="AN25" s="20"/>
      <c r="AO25" s="7"/>
      <c r="AP25" s="21"/>
      <c r="AQ25" s="20"/>
      <c r="AR25" s="20"/>
      <c r="AS25" s="7"/>
      <c r="AW25" s="15"/>
      <c r="AX25" s="1"/>
      <c r="BA25" s="15"/>
      <c r="BB25" s="1"/>
      <c r="BE25" s="15"/>
      <c r="BF25" s="1"/>
      <c r="BI25" s="15"/>
      <c r="BJ25" s="1"/>
      <c r="BN25"/>
      <c r="BR25"/>
      <c r="BV25"/>
      <c r="BZ25"/>
    </row>
    <row r="26" spans="1:98" x14ac:dyDescent="0.35">
      <c r="A26" s="23" t="s">
        <v>38</v>
      </c>
      <c r="C26" s="7">
        <v>5646</v>
      </c>
      <c r="D26" s="7"/>
      <c r="E26" s="7">
        <f t="shared" ref="E26:E27" si="62">+C26+D26</f>
        <v>5646</v>
      </c>
      <c r="G26" s="7">
        <v>5136</v>
      </c>
      <c r="H26" s="7"/>
      <c r="I26" s="7">
        <f t="shared" ref="I26:I27" si="63">+G26+H26</f>
        <v>5136</v>
      </c>
      <c r="K26" s="7">
        <v>5487</v>
      </c>
      <c r="L26" s="7"/>
      <c r="M26" s="7">
        <f t="shared" ref="M26:M27" si="64">+K26+L26</f>
        <v>5487</v>
      </c>
      <c r="O26" s="7">
        <v>5332</v>
      </c>
      <c r="P26" s="7"/>
      <c r="Q26" s="7">
        <f t="shared" ref="Q26:Q27" si="65">+O26+P26</f>
        <v>5332</v>
      </c>
      <c r="S26" s="7">
        <v>5060</v>
      </c>
      <c r="T26" s="7"/>
      <c r="U26" s="7">
        <f t="shared" ref="U26:U27" si="66">+S26+T26</f>
        <v>5060</v>
      </c>
      <c r="W26" s="7">
        <v>4591</v>
      </c>
      <c r="X26" s="7"/>
      <c r="Y26" s="7">
        <f t="shared" ref="Y26:Y27" si="67">+W26+X26</f>
        <v>4591</v>
      </c>
      <c r="AA26" s="7">
        <v>5406</v>
      </c>
      <c r="AB26" s="7"/>
      <c r="AC26" s="7">
        <f t="shared" ref="AC26:AC27" si="68">+AA26+AB26</f>
        <v>5406</v>
      </c>
      <c r="AD26" s="21"/>
      <c r="AE26" s="7">
        <v>3613</v>
      </c>
      <c r="AF26" s="7"/>
      <c r="AG26" s="7">
        <v>3613</v>
      </c>
      <c r="AH26" s="21"/>
      <c r="AI26" s="7">
        <v>2901</v>
      </c>
      <c r="AJ26" s="7"/>
      <c r="AK26" s="7">
        <v>2901</v>
      </c>
      <c r="AL26" s="21"/>
      <c r="AM26" s="7">
        <v>3293</v>
      </c>
      <c r="AN26" s="7"/>
      <c r="AO26" s="7">
        <f t="shared" ref="AO26:AO27" si="69">+AM26+AN26</f>
        <v>3293</v>
      </c>
      <c r="AP26" s="21"/>
      <c r="AQ26" s="7">
        <v>3422</v>
      </c>
      <c r="AR26" s="7"/>
      <c r="AS26" s="7">
        <f t="shared" ref="AS26:AS27" si="70">+AQ26+AR26</f>
        <v>3422</v>
      </c>
      <c r="AU26" s="6"/>
      <c r="AV26" s="6"/>
      <c r="AW26" s="7"/>
      <c r="AX26" s="1"/>
      <c r="AY26" s="6"/>
      <c r="BA26" s="7"/>
      <c r="BB26" s="1"/>
      <c r="BC26" s="6"/>
      <c r="BE26" s="7"/>
      <c r="BF26" s="1"/>
      <c r="BG26" s="6"/>
      <c r="BI26" s="7"/>
      <c r="BJ26" s="1"/>
      <c r="BN26"/>
      <c r="BR26"/>
      <c r="BV26"/>
      <c r="BZ26"/>
      <c r="CA26" s="6"/>
      <c r="CB26" s="6"/>
      <c r="CC26" s="6"/>
      <c r="CD26" s="6"/>
      <c r="CE26" s="6"/>
      <c r="CF26" s="6"/>
      <c r="CG26" s="6"/>
      <c r="CH26" s="6"/>
      <c r="CI26" s="6"/>
      <c r="CJ26" s="6"/>
      <c r="CK26" s="6"/>
      <c r="CL26" s="6"/>
      <c r="CM26" s="6"/>
      <c r="CN26" s="6"/>
      <c r="CO26" s="6"/>
      <c r="CP26" s="6"/>
      <c r="CQ26" s="6"/>
      <c r="CR26" s="6"/>
      <c r="CS26" s="6"/>
      <c r="CT26" s="6"/>
    </row>
    <row r="27" spans="1:98" x14ac:dyDescent="0.35">
      <c r="A27" s="23" t="s">
        <v>39</v>
      </c>
      <c r="C27" s="7">
        <v>14638</v>
      </c>
      <c r="D27" s="7"/>
      <c r="E27" s="7">
        <f t="shared" si="62"/>
        <v>14638</v>
      </c>
      <c r="G27" s="7">
        <v>7972</v>
      </c>
      <c r="H27" s="7"/>
      <c r="I27" s="7">
        <f t="shared" si="63"/>
        <v>7972</v>
      </c>
      <c r="K27" s="7">
        <v>8016</v>
      </c>
      <c r="L27" s="7"/>
      <c r="M27" s="7">
        <f t="shared" si="64"/>
        <v>8016</v>
      </c>
      <c r="O27" s="7">
        <v>11846</v>
      </c>
      <c r="P27" s="7"/>
      <c r="Q27" s="7">
        <f t="shared" si="65"/>
        <v>11846</v>
      </c>
      <c r="S27" s="7">
        <v>11908</v>
      </c>
      <c r="T27" s="7"/>
      <c r="U27" s="7">
        <f t="shared" si="66"/>
        <v>11908</v>
      </c>
      <c r="W27" s="7">
        <v>10122</v>
      </c>
      <c r="X27" s="7"/>
      <c r="Y27" s="7">
        <f t="shared" si="67"/>
        <v>10122</v>
      </c>
      <c r="AA27" s="7">
        <v>9932</v>
      </c>
      <c r="AB27" s="7"/>
      <c r="AC27" s="7">
        <f t="shared" si="68"/>
        <v>9932</v>
      </c>
      <c r="AD27" s="21"/>
      <c r="AE27" s="7">
        <v>11308</v>
      </c>
      <c r="AF27" s="7"/>
      <c r="AG27" s="7">
        <v>11308</v>
      </c>
      <c r="AH27" s="21"/>
      <c r="AI27" s="7">
        <v>11659</v>
      </c>
      <c r="AJ27" s="7"/>
      <c r="AK27" s="7">
        <v>11659</v>
      </c>
      <c r="AL27" s="21"/>
      <c r="AM27" s="7">
        <v>12374</v>
      </c>
      <c r="AN27" s="7"/>
      <c r="AO27" s="7">
        <f t="shared" si="69"/>
        <v>12374</v>
      </c>
      <c r="AP27" s="21"/>
      <c r="AQ27" s="7">
        <v>11099</v>
      </c>
      <c r="AR27" s="7"/>
      <c r="AS27" s="7">
        <f t="shared" si="70"/>
        <v>11099</v>
      </c>
      <c r="AU27" s="6"/>
      <c r="AV27" s="6"/>
      <c r="AW27" s="7"/>
      <c r="AX27" s="1"/>
      <c r="AY27" s="6"/>
      <c r="BA27" s="7"/>
      <c r="BB27" s="1"/>
      <c r="BC27" s="6"/>
      <c r="BE27" s="7"/>
      <c r="BF27" s="1"/>
      <c r="BG27" s="6"/>
      <c r="BI27" s="7"/>
      <c r="BJ27" s="1"/>
      <c r="BN27"/>
      <c r="BR27"/>
      <c r="BV27"/>
      <c r="BZ27"/>
      <c r="CA27" s="6"/>
      <c r="CB27" s="6"/>
      <c r="CC27" s="6"/>
      <c r="CD27" s="6"/>
      <c r="CE27" s="6"/>
      <c r="CF27" s="6"/>
      <c r="CG27" s="6"/>
      <c r="CH27" s="6"/>
      <c r="CI27" s="6"/>
      <c r="CJ27" s="6"/>
      <c r="CK27" s="6"/>
      <c r="CL27" s="6"/>
      <c r="CM27" s="6"/>
      <c r="CN27" s="6"/>
      <c r="CO27" s="6"/>
      <c r="CP27" s="6"/>
      <c r="CQ27" s="6"/>
      <c r="CR27" s="6"/>
      <c r="CS27" s="6"/>
      <c r="CT27" s="6"/>
    </row>
    <row r="28" spans="1:98" x14ac:dyDescent="0.35">
      <c r="A28" s="23"/>
      <c r="K28" s="20"/>
      <c r="L28" s="20"/>
      <c r="M28" s="20"/>
      <c r="W28" s="6"/>
      <c r="X28" s="6"/>
      <c r="Y28" s="6"/>
      <c r="AA28" s="6"/>
      <c r="AB28" s="6"/>
      <c r="AC28" s="6"/>
      <c r="AE28" s="6"/>
      <c r="AF28" s="6"/>
      <c r="AG28" s="6"/>
      <c r="AI28" s="6"/>
      <c r="AJ28" s="6"/>
      <c r="AK28" s="6"/>
      <c r="AM28" s="6"/>
      <c r="AN28" s="6"/>
      <c r="AO28" s="6"/>
      <c r="AQ28" s="6"/>
      <c r="AR28" s="6"/>
      <c r="AS28" s="6"/>
      <c r="AU28" s="6"/>
      <c r="AV28" s="6"/>
      <c r="AW28" s="6"/>
      <c r="AX28" s="1"/>
      <c r="AY28" s="6"/>
      <c r="AZ28" s="6"/>
      <c r="BA28" s="6"/>
      <c r="BB28" s="1"/>
      <c r="BC28" s="6"/>
      <c r="BD28" s="6"/>
      <c r="BE28" s="6"/>
      <c r="BF28" s="1"/>
      <c r="BG28" s="6"/>
      <c r="BH28" s="6"/>
      <c r="BI28" s="6"/>
      <c r="BJ28" s="1"/>
      <c r="BN28"/>
      <c r="BR28"/>
      <c r="BV28"/>
      <c r="BZ28"/>
    </row>
    <row r="29" spans="1:98" x14ac:dyDescent="0.35">
      <c r="A29" s="25" t="s">
        <v>61</v>
      </c>
      <c r="AX29" s="1"/>
      <c r="BB29" s="1"/>
      <c r="BF29" s="1"/>
      <c r="BJ29" s="1"/>
      <c r="BN29"/>
      <c r="BR29"/>
      <c r="BV29"/>
      <c r="BZ29"/>
    </row>
    <row r="30" spans="1:98" x14ac:dyDescent="0.35">
      <c r="A30" s="25" t="s">
        <v>62</v>
      </c>
      <c r="AX30" s="1"/>
      <c r="BB30" s="1"/>
      <c r="BF30" s="1"/>
      <c r="BJ30" s="1"/>
      <c r="BN30"/>
      <c r="BR30"/>
      <c r="BV30"/>
      <c r="BZ30"/>
    </row>
    <row r="31" spans="1:98" x14ac:dyDescent="0.35">
      <c r="A31" s="25" t="s">
        <v>63</v>
      </c>
      <c r="AX31" s="1"/>
      <c r="BB31" s="1"/>
      <c r="BF31" s="1"/>
      <c r="BJ31" s="1"/>
      <c r="BN31"/>
      <c r="BR31"/>
      <c r="BV31"/>
      <c r="BZ31"/>
    </row>
    <row r="32" spans="1:98" x14ac:dyDescent="0.35">
      <c r="A32" s="30" t="s">
        <v>67</v>
      </c>
      <c r="AX32" s="1"/>
      <c r="BB32" s="1"/>
      <c r="BF32" s="1"/>
      <c r="BJ32" s="1"/>
      <c r="BN32"/>
      <c r="BR32"/>
      <c r="BV32"/>
      <c r="BZ32"/>
    </row>
    <row r="33" spans="1:78" x14ac:dyDescent="0.35">
      <c r="A33" s="23" t="s">
        <v>40</v>
      </c>
      <c r="AX33" s="1"/>
      <c r="BB33" s="1"/>
      <c r="BF33" s="1"/>
      <c r="BJ33" s="1"/>
      <c r="BN33"/>
      <c r="BR33"/>
      <c r="BV33"/>
      <c r="BZ33"/>
    </row>
    <row r="34" spans="1:78" x14ac:dyDescent="0.35">
      <c r="A34" s="23" t="s">
        <v>64</v>
      </c>
      <c r="AX34" s="1"/>
      <c r="BB34" s="1"/>
      <c r="BF34" s="1"/>
      <c r="BJ34" s="1"/>
      <c r="BN34"/>
      <c r="BR34"/>
      <c r="BV34"/>
      <c r="BZ34"/>
    </row>
    <row r="35" spans="1:78" x14ac:dyDescent="0.35">
      <c r="A35" s="23" t="s">
        <v>41</v>
      </c>
      <c r="AX35" s="1"/>
      <c r="BB35" s="1"/>
      <c r="BF35" s="1"/>
      <c r="BJ35" s="1"/>
      <c r="BN35"/>
      <c r="BR35"/>
      <c r="BV35"/>
      <c r="BZ35"/>
    </row>
    <row r="36" spans="1:78" x14ac:dyDescent="0.35">
      <c r="AX36" s="1"/>
      <c r="BB36" s="1"/>
      <c r="BF36" s="1"/>
      <c r="BJ36" s="1"/>
      <c r="BN36"/>
      <c r="BR36"/>
      <c r="BV36"/>
      <c r="BZ36"/>
    </row>
    <row r="37" spans="1:78" x14ac:dyDescent="0.35">
      <c r="AX37" s="1"/>
      <c r="BB37" s="1"/>
      <c r="BF37" s="1"/>
      <c r="BJ37" s="1"/>
      <c r="BN37"/>
      <c r="BR37"/>
      <c r="BV37"/>
      <c r="BZ37"/>
    </row>
    <row r="38" spans="1:78" x14ac:dyDescent="0.35">
      <c r="A38" s="1"/>
      <c r="S38" s="1"/>
      <c r="T38" s="1"/>
      <c r="U38" s="1"/>
      <c r="W38" s="1"/>
      <c r="X38" s="1"/>
      <c r="Y38" s="1"/>
      <c r="AA38" s="1"/>
      <c r="AB38" s="1"/>
      <c r="AC38" s="1"/>
      <c r="AE38" s="1"/>
      <c r="AF38" s="1"/>
      <c r="AG38" s="1"/>
      <c r="AI38" s="1"/>
      <c r="AJ38" s="1"/>
      <c r="AK38" s="1"/>
      <c r="AM38" s="1"/>
      <c r="AN38" s="1"/>
      <c r="AO38" s="1"/>
      <c r="AQ38" s="1"/>
      <c r="AR38" s="1"/>
      <c r="AS38" s="1"/>
      <c r="AU38" s="1"/>
      <c r="AV38" s="1"/>
      <c r="AW38" s="1"/>
      <c r="AX38" s="1"/>
      <c r="AY38" s="1"/>
      <c r="AZ38" s="1"/>
      <c r="BA38" s="1"/>
      <c r="BB38" s="1"/>
      <c r="BC38" s="1"/>
      <c r="BD38" s="1"/>
      <c r="BE38" s="1"/>
      <c r="BF38" s="1"/>
      <c r="BG38" s="1"/>
      <c r="BH38" s="1"/>
      <c r="BI38" s="1"/>
      <c r="BJ38" s="1"/>
      <c r="BN38"/>
      <c r="BR38"/>
      <c r="BV38"/>
      <c r="BZ38"/>
    </row>
    <row r="39" spans="1:78" x14ac:dyDescent="0.35">
      <c r="AX39" s="1"/>
      <c r="BB39" s="1"/>
      <c r="BF39" s="1"/>
      <c r="BJ39" s="1"/>
      <c r="BN39"/>
      <c r="BR39"/>
      <c r="BV39"/>
      <c r="BZ39"/>
    </row>
    <row r="40" spans="1:78" x14ac:dyDescent="0.35">
      <c r="AX40" s="1"/>
      <c r="BB40" s="1"/>
      <c r="BF40" s="1"/>
      <c r="BJ40" s="1"/>
      <c r="BN40"/>
      <c r="BR40"/>
      <c r="BV40"/>
      <c r="BZ40"/>
    </row>
    <row r="41" spans="1:78" x14ac:dyDescent="0.35">
      <c r="AX41" s="1"/>
      <c r="BB41" s="1"/>
      <c r="BF41" s="1"/>
      <c r="BJ41" s="1"/>
      <c r="BN41"/>
      <c r="BR41"/>
      <c r="BV41"/>
      <c r="BZ41"/>
    </row>
    <row r="42" spans="1:78" x14ac:dyDescent="0.35">
      <c r="AX42" s="1"/>
      <c r="BB42" s="1"/>
      <c r="BF42" s="1"/>
      <c r="BJ42" s="1"/>
      <c r="BN42"/>
      <c r="BR42"/>
      <c r="BV42"/>
      <c r="BZ42"/>
    </row>
    <row r="43" spans="1:78" x14ac:dyDescent="0.35">
      <c r="AX43" s="1"/>
      <c r="BB43" s="1"/>
      <c r="BF43" s="1"/>
      <c r="BJ43" s="1"/>
      <c r="BN43"/>
      <c r="BR43"/>
      <c r="BV43"/>
      <c r="BZ43"/>
    </row>
    <row r="44" spans="1:78" x14ac:dyDescent="0.35">
      <c r="AX44" s="1"/>
      <c r="BB44" s="1"/>
      <c r="BF44" s="1"/>
      <c r="BJ44" s="1"/>
      <c r="BN44"/>
      <c r="BR44"/>
      <c r="BV44"/>
      <c r="BZ44"/>
    </row>
    <row r="45" spans="1:78" x14ac:dyDescent="0.35">
      <c r="AX45" s="1"/>
      <c r="BB45" s="1"/>
      <c r="BF45" s="1"/>
      <c r="BJ45" s="1"/>
      <c r="BN45"/>
      <c r="BR45"/>
      <c r="BV45"/>
      <c r="BZ45"/>
    </row>
    <row r="46" spans="1:78" x14ac:dyDescent="0.35">
      <c r="AX46" s="1"/>
      <c r="BB46" s="1"/>
      <c r="BF46" s="1"/>
      <c r="BJ46" s="1"/>
      <c r="BN46"/>
      <c r="BR46"/>
      <c r="BV46"/>
      <c r="BZ46"/>
    </row>
    <row r="47" spans="1:78" x14ac:dyDescent="0.35">
      <c r="AX47" s="1"/>
      <c r="BB47" s="1"/>
      <c r="BF47" s="1"/>
      <c r="BJ47" s="1"/>
      <c r="BN47"/>
      <c r="BR47"/>
      <c r="BV47"/>
      <c r="BZ47"/>
    </row>
    <row r="48" spans="1:78" x14ac:dyDescent="0.35">
      <c r="AX48" s="1"/>
      <c r="BB48" s="1"/>
      <c r="BF48" s="1"/>
      <c r="BJ48" s="1"/>
      <c r="BN48"/>
      <c r="BR48"/>
      <c r="BV48"/>
      <c r="BZ48"/>
    </row>
    <row r="49" spans="1:78" x14ac:dyDescent="0.35">
      <c r="A49" s="1"/>
      <c r="S49" s="1"/>
      <c r="T49" s="1"/>
      <c r="U49" s="1"/>
      <c r="W49" s="1"/>
      <c r="X49" s="1"/>
      <c r="Y49" s="1"/>
      <c r="AA49" s="1"/>
      <c r="AB49" s="1"/>
      <c r="AC49" s="1"/>
      <c r="AE49" s="1"/>
      <c r="AF49" s="1"/>
      <c r="AG49" s="1"/>
      <c r="AI49" s="1"/>
      <c r="AJ49" s="1"/>
      <c r="AK49" s="1"/>
      <c r="AM49" s="1"/>
      <c r="AN49" s="1"/>
      <c r="AO49" s="1"/>
      <c r="AQ49" s="1"/>
      <c r="AR49" s="1"/>
      <c r="AS49" s="1"/>
      <c r="AU49" s="1"/>
      <c r="AV49" s="1"/>
      <c r="AW49" s="1"/>
      <c r="AX49" s="1"/>
      <c r="AY49" s="1"/>
      <c r="AZ49" s="1"/>
      <c r="BA49" s="1"/>
      <c r="BB49" s="1"/>
      <c r="BC49" s="1"/>
      <c r="BD49" s="1"/>
      <c r="BE49" s="1"/>
      <c r="BF49" s="1"/>
      <c r="BG49" s="1"/>
      <c r="BH49" s="1"/>
      <c r="BI49" s="1"/>
      <c r="BJ49" s="1"/>
      <c r="BN49"/>
      <c r="BR49"/>
      <c r="BV49"/>
      <c r="BZ49"/>
    </row>
    <row r="50" spans="1:78" x14ac:dyDescent="0.35">
      <c r="A50" s="1"/>
      <c r="S50" s="1"/>
      <c r="T50" s="1"/>
      <c r="U50" s="1"/>
      <c r="W50" s="1"/>
      <c r="X50" s="1"/>
      <c r="Y50" s="1"/>
      <c r="AA50" s="1"/>
      <c r="AB50" s="1"/>
      <c r="AC50" s="1"/>
      <c r="AE50" s="1"/>
      <c r="AF50" s="1"/>
      <c r="AG50" s="1"/>
      <c r="AI50" s="1"/>
      <c r="AJ50" s="1"/>
      <c r="AK50" s="1"/>
      <c r="AM50" s="1"/>
      <c r="AN50" s="1"/>
      <c r="AO50" s="1"/>
      <c r="AQ50" s="1"/>
      <c r="AR50" s="1"/>
      <c r="AS50" s="1"/>
      <c r="AU50" s="1"/>
      <c r="AV50" s="1"/>
      <c r="AW50" s="1"/>
      <c r="AX50" s="1"/>
      <c r="AY50" s="1"/>
      <c r="AZ50" s="1"/>
      <c r="BA50" s="1"/>
      <c r="BB50" s="1"/>
      <c r="BC50" s="1"/>
      <c r="BD50" s="1"/>
      <c r="BE50" s="1"/>
      <c r="BF50" s="1"/>
      <c r="BG50" s="1"/>
      <c r="BH50" s="1"/>
      <c r="BI50" s="1"/>
      <c r="BJ50" s="1"/>
      <c r="BN50"/>
      <c r="BR50"/>
      <c r="BV50"/>
      <c r="BZ50"/>
    </row>
    <row r="51" spans="1:78" x14ac:dyDescent="0.35">
      <c r="A51" s="1"/>
      <c r="S51" s="1"/>
      <c r="T51" s="1"/>
      <c r="U51" s="1"/>
      <c r="W51" s="1"/>
      <c r="X51" s="1"/>
      <c r="Y51" s="1"/>
      <c r="AA51" s="1"/>
      <c r="AB51" s="1"/>
      <c r="AC51" s="1"/>
      <c r="AE51" s="1"/>
      <c r="AF51" s="1"/>
      <c r="AG51" s="1"/>
      <c r="AI51" s="1"/>
      <c r="AJ51" s="1"/>
      <c r="AK51" s="1"/>
      <c r="AM51" s="1"/>
      <c r="AN51" s="1"/>
      <c r="AO51" s="1"/>
      <c r="AQ51" s="1"/>
      <c r="AR51" s="1"/>
      <c r="AS51" s="1"/>
      <c r="AU51" s="1"/>
      <c r="AV51" s="1"/>
      <c r="AW51" s="1"/>
      <c r="AX51" s="1"/>
      <c r="AY51" s="1"/>
      <c r="AZ51" s="1"/>
      <c r="BA51" s="1"/>
      <c r="BB51" s="1"/>
      <c r="BC51" s="1"/>
      <c r="BD51" s="1"/>
      <c r="BE51" s="1"/>
      <c r="BF51" s="1"/>
      <c r="BG51" s="1"/>
      <c r="BH51" s="1"/>
      <c r="BI51" s="1"/>
      <c r="BJ51" s="1"/>
      <c r="BN51"/>
      <c r="BR51"/>
      <c r="BV51"/>
      <c r="BZ51"/>
    </row>
    <row r="52" spans="1:78" x14ac:dyDescent="0.35">
      <c r="A52" s="1"/>
      <c r="S52" s="1"/>
      <c r="T52" s="1"/>
      <c r="U52" s="1"/>
      <c r="W52" s="1"/>
      <c r="X52" s="1"/>
      <c r="Y52" s="1"/>
      <c r="AA52" s="1"/>
      <c r="AB52" s="1"/>
      <c r="AC52" s="1"/>
      <c r="AE52" s="1"/>
      <c r="AF52" s="1"/>
      <c r="AG52" s="1"/>
      <c r="AI52" s="1"/>
      <c r="AJ52" s="1"/>
      <c r="AK52" s="1"/>
      <c r="AM52" s="1"/>
      <c r="AN52" s="1"/>
      <c r="AO52" s="1"/>
      <c r="AQ52" s="1"/>
      <c r="AR52" s="1"/>
      <c r="AS52" s="1"/>
      <c r="AU52" s="1"/>
      <c r="AV52" s="1"/>
      <c r="AW52" s="1"/>
      <c r="AX52" s="1"/>
      <c r="AY52" s="1"/>
      <c r="AZ52" s="1"/>
      <c r="BA52" s="1"/>
      <c r="BB52" s="1"/>
      <c r="BC52" s="1"/>
      <c r="BD52" s="1"/>
      <c r="BE52" s="1"/>
      <c r="BF52" s="1"/>
      <c r="BG52" s="1"/>
      <c r="BH52" s="1"/>
      <c r="BI52" s="1"/>
      <c r="BJ52" s="1"/>
      <c r="BN52"/>
      <c r="BR52"/>
      <c r="BV52"/>
      <c r="BZ52"/>
    </row>
    <row r="53" spans="1:78" x14ac:dyDescent="0.35">
      <c r="A53" s="1"/>
      <c r="S53" s="1"/>
      <c r="T53" s="1"/>
      <c r="U53" s="1"/>
      <c r="W53" s="1"/>
      <c r="X53" s="1"/>
      <c r="Y53" s="1"/>
      <c r="AA53" s="1"/>
      <c r="AB53" s="1"/>
      <c r="AC53" s="1"/>
      <c r="AE53" s="1"/>
      <c r="AF53" s="1"/>
      <c r="AG53" s="1"/>
      <c r="AI53" s="1"/>
      <c r="AJ53" s="1"/>
      <c r="AK53" s="1"/>
      <c r="AM53" s="1"/>
      <c r="AN53" s="1"/>
      <c r="AO53" s="1"/>
      <c r="AQ53" s="1"/>
      <c r="AR53" s="1"/>
      <c r="AS53" s="1"/>
      <c r="AU53" s="1"/>
      <c r="AV53" s="1"/>
      <c r="AW53" s="1"/>
      <c r="AX53" s="1"/>
      <c r="AY53" s="1"/>
      <c r="AZ53" s="1"/>
      <c r="BA53" s="1"/>
      <c r="BB53" s="1"/>
      <c r="BC53" s="1"/>
      <c r="BD53" s="1"/>
      <c r="BE53" s="1"/>
      <c r="BF53" s="1"/>
      <c r="BG53" s="1"/>
      <c r="BH53" s="1"/>
      <c r="BI53" s="1"/>
      <c r="BJ53" s="1"/>
      <c r="BN53"/>
      <c r="BR53"/>
      <c r="BV53"/>
      <c r="BZ53"/>
    </row>
    <row r="54" spans="1:78" x14ac:dyDescent="0.35">
      <c r="AX54" s="1"/>
      <c r="BB54" s="1"/>
      <c r="BF54" s="1"/>
      <c r="BJ54" s="1"/>
      <c r="BN54"/>
      <c r="BR54"/>
      <c r="BV54"/>
      <c r="BZ54"/>
    </row>
    <row r="55" spans="1:78" x14ac:dyDescent="0.35">
      <c r="AX55" s="1"/>
      <c r="BB55" s="1"/>
      <c r="BF55" s="1"/>
      <c r="BJ55" s="1"/>
      <c r="BN55"/>
      <c r="BR55"/>
      <c r="BV55"/>
      <c r="BZ55"/>
    </row>
    <row r="56" spans="1:78" x14ac:dyDescent="0.35">
      <c r="AX56" s="1"/>
      <c r="BB56" s="1"/>
      <c r="BF56" s="1"/>
      <c r="BJ56" s="1"/>
      <c r="BN56"/>
      <c r="BR56"/>
      <c r="BV56"/>
      <c r="BZ56"/>
    </row>
    <row r="57" spans="1:78" x14ac:dyDescent="0.35">
      <c r="AX57" s="1"/>
      <c r="BB57" s="1"/>
      <c r="BF57" s="1"/>
      <c r="BJ57" s="1"/>
      <c r="BN57"/>
      <c r="BR57"/>
      <c r="BV57"/>
      <c r="BZ57"/>
    </row>
    <row r="58" spans="1:78" x14ac:dyDescent="0.35">
      <c r="AX58" s="1"/>
      <c r="BB58" s="1"/>
      <c r="BF58" s="1"/>
      <c r="BJ58" s="1"/>
      <c r="BN58"/>
      <c r="BR58"/>
      <c r="BV58"/>
      <c r="BZ58"/>
    </row>
    <row r="59" spans="1:78" x14ac:dyDescent="0.35">
      <c r="AX59" s="1"/>
      <c r="BB59" s="1"/>
      <c r="BF59" s="1"/>
      <c r="BJ59" s="1"/>
      <c r="BN59"/>
      <c r="BR59"/>
      <c r="BV59"/>
      <c r="BZ59"/>
    </row>
    <row r="60" spans="1:78" x14ac:dyDescent="0.35">
      <c r="AX60" s="1"/>
      <c r="BB60" s="1"/>
      <c r="BF60" s="1"/>
      <c r="BJ60" s="1"/>
      <c r="BN60"/>
      <c r="BR60"/>
      <c r="BV60"/>
      <c r="BZ60"/>
    </row>
    <row r="61" spans="1:78" x14ac:dyDescent="0.35">
      <c r="AX61" s="1"/>
      <c r="BB61" s="1"/>
      <c r="BF61" s="1"/>
      <c r="BJ61" s="1"/>
      <c r="BN61"/>
      <c r="BR61"/>
      <c r="BV61"/>
      <c r="BZ61"/>
    </row>
    <row r="62" spans="1:78" x14ac:dyDescent="0.35">
      <c r="AX62" s="1"/>
      <c r="BB62" s="1"/>
      <c r="BF62" s="1"/>
      <c r="BJ62" s="1"/>
      <c r="BN62"/>
      <c r="BR62"/>
      <c r="BV62"/>
      <c r="BZ62"/>
    </row>
    <row r="63" spans="1:78" x14ac:dyDescent="0.35">
      <c r="AX63" s="1"/>
      <c r="BB63" s="1"/>
      <c r="BF63" s="1"/>
      <c r="BJ63" s="1"/>
      <c r="BN63"/>
      <c r="BR63"/>
      <c r="BV63"/>
      <c r="BZ63"/>
    </row>
    <row r="64" spans="1:78" x14ac:dyDescent="0.35">
      <c r="AX64" s="1"/>
      <c r="BB64" s="1"/>
      <c r="BF64" s="1"/>
      <c r="BJ64" s="1"/>
      <c r="BN64"/>
      <c r="BR64"/>
      <c r="BV64"/>
      <c r="BZ64"/>
    </row>
    <row r="65" spans="50:78" x14ac:dyDescent="0.35">
      <c r="AX65" s="1"/>
      <c r="BB65" s="1"/>
      <c r="BF65" s="1"/>
      <c r="BJ65" s="1"/>
      <c r="BN65"/>
      <c r="BR65"/>
      <c r="BV65"/>
      <c r="BZ65"/>
    </row>
    <row r="66" spans="50:78" x14ac:dyDescent="0.35">
      <c r="AX66" s="1"/>
      <c r="BB66" s="1"/>
      <c r="BF66" s="1"/>
      <c r="BJ66" s="1"/>
      <c r="BN66"/>
      <c r="BR66"/>
      <c r="BV66"/>
      <c r="BZ66"/>
    </row>
    <row r="67" spans="50:78" x14ac:dyDescent="0.35">
      <c r="AX67" s="1"/>
      <c r="BB67" s="1"/>
      <c r="BF67" s="1"/>
      <c r="BJ67" s="1"/>
      <c r="BN67"/>
      <c r="BR67"/>
      <c r="BV67"/>
      <c r="BZ67"/>
    </row>
    <row r="68" spans="50:78" x14ac:dyDescent="0.35">
      <c r="AX68" s="1"/>
      <c r="BB68" s="1"/>
      <c r="BF68" s="1"/>
      <c r="BJ68" s="1"/>
      <c r="BN68"/>
      <c r="BR68"/>
      <c r="BV68"/>
      <c r="BZ68"/>
    </row>
    <row r="69" spans="50:78" x14ac:dyDescent="0.35">
      <c r="AX69" s="1"/>
      <c r="BB69" s="1"/>
      <c r="BF69" s="1"/>
      <c r="BJ69" s="1"/>
      <c r="BN69"/>
      <c r="BR69"/>
      <c r="BV69"/>
      <c r="BZ69"/>
    </row>
    <row r="70" spans="50:78" x14ac:dyDescent="0.35">
      <c r="AX70" s="1"/>
      <c r="BB70" s="1"/>
      <c r="BF70" s="1"/>
      <c r="BJ70" s="1"/>
      <c r="BN70"/>
      <c r="BR70"/>
      <c r="BV70"/>
      <c r="BZ70"/>
    </row>
    <row r="71" spans="50:78" x14ac:dyDescent="0.35">
      <c r="AX71" s="1"/>
      <c r="BB71" s="1"/>
      <c r="BF71" s="1"/>
      <c r="BJ71" s="1"/>
      <c r="BN71"/>
      <c r="BR71"/>
      <c r="BV71"/>
      <c r="BZ71"/>
    </row>
    <row r="72" spans="50:78" x14ac:dyDescent="0.35">
      <c r="AX72" s="1"/>
      <c r="BB72" s="1"/>
      <c r="BF72" s="1"/>
      <c r="BJ72" s="1"/>
      <c r="BN72"/>
      <c r="BR72"/>
      <c r="BV72"/>
      <c r="BZ72"/>
    </row>
    <row r="73" spans="50:78" x14ac:dyDescent="0.35">
      <c r="AX73" s="1"/>
      <c r="BB73" s="1"/>
      <c r="BF73" s="1"/>
      <c r="BJ73" s="1"/>
    </row>
    <row r="74" spans="50:78" x14ac:dyDescent="0.35">
      <c r="BB74" s="1"/>
      <c r="BF74" s="1"/>
      <c r="BJ74" s="1"/>
    </row>
  </sheetData>
  <mergeCells count="15">
    <mergeCell ref="W4:Y4"/>
    <mergeCell ref="BC4:BE4"/>
    <mergeCell ref="AY4:BA4"/>
    <mergeCell ref="BG4:BI4"/>
    <mergeCell ref="AA4:AC4"/>
    <mergeCell ref="AE4:AG4"/>
    <mergeCell ref="AI4:AK4"/>
    <mergeCell ref="AQ4:AS4"/>
    <mergeCell ref="AU4:AW4"/>
    <mergeCell ref="AM4:AO4"/>
    <mergeCell ref="C4:E4"/>
    <mergeCell ref="G4:I4"/>
    <mergeCell ref="K4:M4"/>
    <mergeCell ref="O4:Q4"/>
    <mergeCell ref="S4:U4"/>
  </mergeCells>
  <pageMargins left="0.7" right="0.7" top="0.75" bottom="0.75" header="0.3" footer="0.3"/>
  <pageSetup scale="93" fitToWidth="0" orientation="landscape"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24"/>
  <sheetViews>
    <sheetView zoomScale="75" zoomScaleNormal="75" workbookViewId="0">
      <selection activeCell="A18" sqref="A18"/>
    </sheetView>
  </sheetViews>
  <sheetFormatPr defaultRowHeight="14.5" x14ac:dyDescent="0.35"/>
  <cols>
    <col min="1" max="1" width="43.36328125" customWidth="1"/>
    <col min="2" max="6" width="9.08984375" customWidth="1"/>
  </cols>
  <sheetData>
    <row r="1" spans="1:19" x14ac:dyDescent="0.35">
      <c r="A1" s="1" t="s">
        <v>1</v>
      </c>
    </row>
    <row r="2" spans="1:19" x14ac:dyDescent="0.35">
      <c r="A2" s="1" t="s">
        <v>42</v>
      </c>
    </row>
    <row r="3" spans="1:19" x14ac:dyDescent="0.35">
      <c r="A3" t="s">
        <v>43</v>
      </c>
      <c r="B3" s="28">
        <v>2022</v>
      </c>
      <c r="C3" s="28"/>
      <c r="D3" s="28"/>
      <c r="E3" s="28"/>
      <c r="F3" s="28"/>
      <c r="G3" s="29">
        <v>2023</v>
      </c>
      <c r="H3" s="29"/>
      <c r="I3" s="29"/>
      <c r="J3" s="29"/>
      <c r="K3" s="29"/>
      <c r="L3" s="28">
        <v>2024</v>
      </c>
      <c r="M3" s="28"/>
      <c r="N3" s="28"/>
      <c r="O3" s="28"/>
      <c r="P3" s="28"/>
      <c r="Q3" s="29">
        <v>2025</v>
      </c>
      <c r="R3" s="29"/>
      <c r="S3" s="29"/>
    </row>
    <row r="4" spans="1:19" x14ac:dyDescent="0.35">
      <c r="B4" s="2" t="s">
        <v>3</v>
      </c>
      <c r="C4" s="2" t="s">
        <v>4</v>
      </c>
      <c r="D4" s="2" t="s">
        <v>5</v>
      </c>
      <c r="E4" s="2" t="s">
        <v>6</v>
      </c>
      <c r="F4" s="9">
        <v>2022</v>
      </c>
      <c r="G4" s="2" t="s">
        <v>3</v>
      </c>
      <c r="H4" s="2" t="s">
        <v>4</v>
      </c>
      <c r="I4" s="2" t="s">
        <v>5</v>
      </c>
      <c r="J4" s="2" t="s">
        <v>6</v>
      </c>
      <c r="K4" s="9">
        <v>2023</v>
      </c>
      <c r="L4" s="2" t="s">
        <v>3</v>
      </c>
      <c r="M4" s="2" t="s">
        <v>4</v>
      </c>
      <c r="N4" s="2" t="s">
        <v>5</v>
      </c>
      <c r="O4" s="2" t="s">
        <v>6</v>
      </c>
      <c r="P4" s="9">
        <v>2024</v>
      </c>
      <c r="Q4" s="2" t="s">
        <v>3</v>
      </c>
      <c r="R4" s="2" t="s">
        <v>4</v>
      </c>
      <c r="S4" s="2" t="s">
        <v>5</v>
      </c>
    </row>
    <row r="5" spans="1:19" x14ac:dyDescent="0.35">
      <c r="A5" s="27" t="s">
        <v>65</v>
      </c>
      <c r="B5" s="10">
        <v>10264</v>
      </c>
      <c r="C5" s="10">
        <v>72597</v>
      </c>
      <c r="D5" s="10">
        <v>93568</v>
      </c>
      <c r="E5" s="10">
        <v>105352</v>
      </c>
      <c r="F5" s="12">
        <f>SUM(B5:E5)</f>
        <v>281781</v>
      </c>
      <c r="G5" s="10">
        <v>108500</v>
      </c>
      <c r="H5" s="10">
        <v>-32266</v>
      </c>
      <c r="I5" s="10">
        <v>116739</v>
      </c>
      <c r="J5" s="10">
        <v>112287</v>
      </c>
      <c r="K5" s="12">
        <v>305260</v>
      </c>
      <c r="L5" s="10">
        <v>127238</v>
      </c>
      <c r="M5" s="10">
        <v>84720</v>
      </c>
      <c r="N5" s="10">
        <v>175062</v>
      </c>
      <c r="O5" s="10">
        <v>157730</v>
      </c>
      <c r="P5" s="12">
        <v>544750</v>
      </c>
      <c r="Q5" s="10">
        <v>107563</v>
      </c>
      <c r="R5" s="10">
        <v>87106</v>
      </c>
      <c r="S5" s="10">
        <v>105294</v>
      </c>
    </row>
    <row r="6" spans="1:19" x14ac:dyDescent="0.35">
      <c r="A6" t="s">
        <v>44</v>
      </c>
      <c r="B6" s="10">
        <v>-3190</v>
      </c>
      <c r="C6" s="10">
        <v>-4343</v>
      </c>
      <c r="D6" s="10">
        <v>-6090</v>
      </c>
      <c r="E6" s="10">
        <v>-4724</v>
      </c>
      <c r="F6" s="11">
        <f>SUM(B6:E6)</f>
        <v>-18347</v>
      </c>
      <c r="G6" s="10">
        <v>-9168</v>
      </c>
      <c r="H6" s="10">
        <v>-10697</v>
      </c>
      <c r="I6" s="10">
        <v>-14621</v>
      </c>
      <c r="J6" s="10">
        <v>-12069</v>
      </c>
      <c r="K6" s="11">
        <v>-46555</v>
      </c>
      <c r="L6" s="10">
        <v>-8273</v>
      </c>
      <c r="M6" s="10">
        <v>-11175</v>
      </c>
      <c r="N6" s="10">
        <v>-15808</v>
      </c>
      <c r="O6" s="10">
        <v>-16369</v>
      </c>
      <c r="P6" s="11">
        <v>-51625</v>
      </c>
      <c r="Q6" s="10">
        <v>-8718</v>
      </c>
      <c r="R6" s="10">
        <v>-7961</v>
      </c>
      <c r="S6" s="10">
        <v>-10622</v>
      </c>
    </row>
    <row r="7" spans="1:19" x14ac:dyDescent="0.35">
      <c r="A7" t="s">
        <v>45</v>
      </c>
      <c r="B7" s="13">
        <f t="shared" ref="B7:D7" si="0">+B5+B6</f>
        <v>7074</v>
      </c>
      <c r="C7" s="13">
        <f t="shared" si="0"/>
        <v>68254</v>
      </c>
      <c r="D7" s="13">
        <f t="shared" si="0"/>
        <v>87478</v>
      </c>
      <c r="E7" s="13">
        <f t="shared" ref="E7:L7" si="1">+E5+E6</f>
        <v>100628</v>
      </c>
      <c r="F7" s="11">
        <f t="shared" si="1"/>
        <v>263434</v>
      </c>
      <c r="G7" s="13">
        <f t="shared" si="1"/>
        <v>99332</v>
      </c>
      <c r="H7" s="13">
        <f t="shared" si="1"/>
        <v>-42963</v>
      </c>
      <c r="I7" s="13">
        <f t="shared" si="1"/>
        <v>102118</v>
      </c>
      <c r="J7" s="13">
        <f t="shared" si="1"/>
        <v>100218</v>
      </c>
      <c r="K7" s="11">
        <f t="shared" si="1"/>
        <v>258705</v>
      </c>
      <c r="L7" s="13">
        <f t="shared" si="1"/>
        <v>118965</v>
      </c>
      <c r="M7" s="13">
        <f t="shared" ref="M7:O7" si="2">+M5+M6</f>
        <v>73545</v>
      </c>
      <c r="N7" s="13">
        <f t="shared" si="2"/>
        <v>159254</v>
      </c>
      <c r="O7" s="13">
        <f t="shared" si="2"/>
        <v>141361</v>
      </c>
      <c r="P7" s="11">
        <f>+P5+P6</f>
        <v>493125</v>
      </c>
      <c r="Q7" s="13">
        <f>+Q5+Q6</f>
        <v>98845</v>
      </c>
      <c r="R7" s="13">
        <f>+R5+R6</f>
        <v>79145</v>
      </c>
      <c r="S7" s="13">
        <f>+S5+S6</f>
        <v>94672</v>
      </c>
    </row>
    <row r="8" spans="1:19" x14ac:dyDescent="0.35">
      <c r="C8" s="14"/>
      <c r="D8" s="14"/>
    </row>
    <row r="10" spans="1:19" x14ac:dyDescent="0.35">
      <c r="A10" s="1"/>
    </row>
    <row r="17" spans="1:1" x14ac:dyDescent="0.35">
      <c r="A17" s="1"/>
    </row>
    <row r="24" spans="1:1" x14ac:dyDescent="0.35">
      <c r="A24" s="1"/>
    </row>
  </sheetData>
  <mergeCells count="4">
    <mergeCell ref="B3:F3"/>
    <mergeCell ref="G3:K3"/>
    <mergeCell ref="L3:P3"/>
    <mergeCell ref="Q3:S3"/>
  </mergeCells>
  <pageMargins left="0.7" right="0.7" top="0.75" bottom="0.75" header="0.3" footer="0.3"/>
  <pageSetup scale="60" fitToHeight="0" orientation="landscape" r:id="rId1"/>
  <customProperties>
    <customPr name="Ibp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224127C004544CB76B0DA28FA58C96" ma:contentTypeVersion="17" ma:contentTypeDescription="Create a new document." ma:contentTypeScope="" ma:versionID="b9b1e271a7771dd91d1a8fe68ffa2fc5">
  <xsd:schema xmlns:xsd="http://www.w3.org/2001/XMLSchema" xmlns:xs="http://www.w3.org/2001/XMLSchema" xmlns:p="http://schemas.microsoft.com/office/2006/metadata/properties" xmlns:ns2="7bcc7aa6-5d5f-4631-8e27-f33c0d431504" xmlns:ns3="4cade77d-12c4-4153-a613-625ca7cd4378" targetNamespace="http://schemas.microsoft.com/office/2006/metadata/properties" ma:root="true" ma:fieldsID="d7941995bcddca8fe3ddf22cf488a453" ns2:_="" ns3:_="">
    <xsd:import namespace="7bcc7aa6-5d5f-4631-8e27-f33c0d431504"/>
    <xsd:import namespace="4cade77d-12c4-4153-a613-625ca7cd43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c7aa6-5d5f-4631-8e27-f33c0d431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c620eb5-9067-4f86-b7a1-070a283bf10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ade77d-12c4-4153-a613-625ca7cd43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35fe0d9-f9b8-4079-be13-63c0e6ff3ef1}" ma:internalName="TaxCatchAll" ma:showField="CatchAllData" ma:web="4cade77d-12c4-4153-a613-625ca7cd4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ade77d-12c4-4153-a613-625ca7cd4378" xsi:nil="true"/>
    <lcf76f155ced4ddcb4097134ff3c332f xmlns="7bcc7aa6-5d5f-4631-8e27-f33c0d4315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AC013C0-D3F9-49B0-BE26-19676FEBC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c7aa6-5d5f-4631-8e27-f33c0d431504"/>
    <ds:schemaRef ds:uri="4cade77d-12c4-4153-a613-625ca7cd4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22EC0-C998-4F00-81DC-86F195C45126}">
  <ds:schemaRefs>
    <ds:schemaRef ds:uri="http://schemas.microsoft.com/sharepoint/v3/contenttype/forms"/>
  </ds:schemaRefs>
</ds:datastoreItem>
</file>

<file path=customXml/itemProps3.xml><?xml version="1.0" encoding="utf-8"?>
<ds:datastoreItem xmlns:ds="http://schemas.openxmlformats.org/officeDocument/2006/customXml" ds:itemID="{B19E6FF3-1709-4251-A47E-F3EA63E2EDE4}">
  <ds:schemaRef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purl.org/dc/terms/"/>
    <ds:schemaRef ds:uri="http://schemas.microsoft.com/office/2006/metadata/properties"/>
    <ds:schemaRef ds:uri="4cade77d-12c4-4153-a613-625ca7cd4378"/>
    <ds:schemaRef ds:uri="7bcc7aa6-5d5f-4631-8e27-f33c0d43150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Important Disclosures</vt:lpstr>
      <vt:lpstr>GAAP Cons Statement of Oper</vt:lpstr>
      <vt:lpstr>GAAP to non-GAAP-quarterly</vt:lpstr>
      <vt:lpstr>Recon of Free Cash Flow</vt:lpstr>
      <vt:lpstr>'GAAP to non-GAAP-quarterly'!Print_Area</vt:lpstr>
      <vt:lpstr>'GAAP to non-GAAP-quarterly'!Print_Titles</vt:lpstr>
    </vt:vector>
  </TitlesOfParts>
  <Manager/>
  <Company>Lantheus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Kinarney, Mark R</dc:creator>
  <cp:keywords/>
  <dc:description/>
  <cp:lastModifiedBy>O'Brien, Ken</cp:lastModifiedBy>
  <cp:revision/>
  <cp:lastPrinted>2025-11-05T11:23:16Z</cp:lastPrinted>
  <dcterms:created xsi:type="dcterms:W3CDTF">2020-06-29T13:19:01Z</dcterms:created>
  <dcterms:modified xsi:type="dcterms:W3CDTF">2025-11-06T00:01:02Z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0x010100DB224127C004544CB76B0DA28FA58C96</vt:lpwstr>
  </property>
  <property fmtid="{D5CDD505-2E9C-101B-9397-08002B2CF9AE}" pid="3" name="MediaServiceImageTags">
    <vt:lpwstr/>
  </property>
</Properties>
</file>